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9040" windowHeight="15720" tabRatio="890"/>
  </bookViews>
  <sheets>
    <sheet name="IN_12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  <externalReference r:id="rId33"/>
  </externalReferences>
  <definedNames>
    <definedName name="_xlnm._FilterDatabase" localSheetId="0" hidden="1">IN_12_25!$B$7:$E$7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IN_12_25!$5:$6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35" l="1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240" i="35"/>
  <c r="E241" i="35"/>
  <c r="E242" i="35"/>
  <c r="E243" i="35"/>
  <c r="E244" i="35"/>
  <c r="E245" i="35"/>
  <c r="E246" i="35"/>
  <c r="E247" i="35"/>
  <c r="E248" i="35"/>
  <c r="E249" i="35"/>
  <c r="E250" i="35"/>
  <c r="E251" i="35"/>
  <c r="E252" i="35"/>
  <c r="E253" i="35"/>
  <c r="E254" i="35"/>
  <c r="E255" i="35"/>
  <c r="E256" i="35"/>
  <c r="E257" i="35"/>
  <c r="E258" i="35"/>
  <c r="E259" i="35"/>
  <c r="E260" i="35"/>
  <c r="E261" i="35"/>
  <c r="E262" i="35"/>
  <c r="E263" i="35"/>
  <c r="E264" i="35"/>
  <c r="E265" i="35"/>
  <c r="E266" i="35"/>
  <c r="E267" i="35"/>
  <c r="E268" i="35"/>
  <c r="E269" i="35"/>
  <c r="E270" i="35"/>
  <c r="E271" i="35"/>
  <c r="E272" i="35"/>
  <c r="E273" i="35"/>
  <c r="E274" i="35"/>
  <c r="E275" i="35"/>
  <c r="E276" i="35"/>
  <c r="E277" i="35"/>
  <c r="E278" i="35"/>
  <c r="E279" i="35"/>
  <c r="E280" i="35"/>
  <c r="E281" i="35"/>
  <c r="E282" i="35"/>
  <c r="E283" i="35"/>
  <c r="E284" i="35"/>
  <c r="E285" i="35"/>
  <c r="E286" i="35"/>
  <c r="E287" i="35"/>
  <c r="E288" i="35"/>
  <c r="E289" i="35"/>
  <c r="E290" i="35"/>
  <c r="E291" i="35"/>
  <c r="E292" i="35"/>
  <c r="E293" i="35"/>
  <c r="E294" i="35"/>
  <c r="E295" i="35"/>
  <c r="E296" i="35"/>
  <c r="E297" i="35"/>
  <c r="E298" i="35"/>
  <c r="E299" i="35"/>
  <c r="E300" i="35"/>
  <c r="E301" i="35"/>
  <c r="E302" i="35"/>
  <c r="E303" i="35"/>
  <c r="E304" i="35"/>
  <c r="E305" i="35"/>
  <c r="E306" i="35"/>
  <c r="E307" i="35"/>
  <c r="E308" i="35"/>
  <c r="E309" i="35"/>
  <c r="E310" i="35"/>
  <c r="E311" i="35"/>
  <c r="E312" i="35"/>
  <c r="E313" i="35"/>
  <c r="E314" i="35"/>
  <c r="E315" i="35"/>
  <c r="E316" i="35"/>
  <c r="E317" i="35"/>
  <c r="E318" i="35"/>
  <c r="E319" i="35"/>
  <c r="E320" i="35"/>
  <c r="E321" i="35"/>
  <c r="E322" i="35"/>
  <c r="E323" i="35"/>
  <c r="E324" i="35"/>
  <c r="E325" i="35"/>
  <c r="E326" i="35"/>
  <c r="E327" i="35"/>
  <c r="E328" i="35"/>
  <c r="E329" i="35"/>
  <c r="E330" i="35"/>
  <c r="E331" i="35"/>
  <c r="E332" i="35"/>
  <c r="E333" i="35"/>
  <c r="E334" i="35"/>
  <c r="E335" i="35"/>
  <c r="E336" i="35"/>
  <c r="E337" i="35"/>
  <c r="E338" i="35"/>
  <c r="E339" i="35"/>
  <c r="E340" i="35"/>
  <c r="E341" i="35"/>
  <c r="E342" i="35"/>
  <c r="E343" i="35"/>
  <c r="E344" i="35"/>
  <c r="E345" i="35"/>
  <c r="E346" i="35"/>
  <c r="E347" i="35"/>
  <c r="E348" i="35"/>
  <c r="E349" i="35"/>
  <c r="E350" i="35"/>
  <c r="E351" i="35"/>
  <c r="E352" i="35"/>
  <c r="E353" i="35"/>
  <c r="E354" i="35"/>
  <c r="E355" i="35"/>
  <c r="E356" i="35"/>
  <c r="E357" i="35"/>
  <c r="E358" i="35"/>
  <c r="E359" i="35"/>
  <c r="E360" i="35"/>
  <c r="E361" i="35"/>
  <c r="E362" i="35"/>
  <c r="E363" i="35"/>
  <c r="E364" i="35"/>
  <c r="E365" i="35"/>
  <c r="E366" i="35"/>
  <c r="E367" i="35"/>
  <c r="E368" i="35"/>
  <c r="E369" i="35"/>
  <c r="E370" i="35"/>
  <c r="E371" i="35"/>
  <c r="E372" i="35"/>
  <c r="E373" i="35"/>
  <c r="E374" i="35"/>
  <c r="E375" i="35"/>
  <c r="E376" i="35"/>
  <c r="E377" i="35"/>
  <c r="E378" i="35"/>
  <c r="E379" i="35"/>
  <c r="E380" i="35"/>
  <c r="E381" i="35"/>
  <c r="E382" i="35"/>
  <c r="E383" i="35"/>
  <c r="E384" i="35"/>
  <c r="E385" i="35"/>
  <c r="E386" i="35"/>
  <c r="E387" i="35"/>
  <c r="E388" i="35"/>
  <c r="E389" i="35"/>
  <c r="E390" i="35"/>
  <c r="E391" i="35"/>
  <c r="E392" i="35"/>
  <c r="E393" i="35"/>
  <c r="E394" i="35"/>
  <c r="E395" i="35"/>
  <c r="E396" i="35"/>
  <c r="E397" i="35"/>
  <c r="E398" i="35"/>
  <c r="E399" i="35"/>
  <c r="E400" i="35"/>
  <c r="E401" i="35"/>
  <c r="E402" i="35"/>
  <c r="E403" i="35"/>
  <c r="E404" i="35"/>
  <c r="E405" i="35"/>
  <c r="E406" i="35"/>
  <c r="E407" i="35"/>
  <c r="E408" i="35"/>
  <c r="E409" i="35"/>
  <c r="E410" i="35"/>
  <c r="E411" i="35"/>
  <c r="E412" i="35"/>
  <c r="E413" i="35"/>
  <c r="E414" i="35"/>
  <c r="E415" i="35"/>
  <c r="E416" i="35"/>
  <c r="E417" i="35"/>
  <c r="E418" i="35"/>
  <c r="E419" i="35"/>
  <c r="E420" i="35"/>
  <c r="E421" i="35"/>
  <c r="E422" i="35"/>
  <c r="E423" i="35"/>
  <c r="E424" i="35"/>
  <c r="E425" i="35"/>
  <c r="E426" i="35"/>
  <c r="E427" i="35"/>
  <c r="E428" i="35"/>
  <c r="E429" i="35"/>
  <c r="E430" i="35"/>
  <c r="E431" i="35"/>
  <c r="E432" i="35"/>
  <c r="E433" i="35"/>
  <c r="E434" i="35"/>
  <c r="E435" i="35"/>
  <c r="E436" i="35"/>
  <c r="E437" i="35"/>
  <c r="E438" i="35"/>
  <c r="E439" i="35"/>
  <c r="E440" i="35"/>
  <c r="E441" i="35"/>
  <c r="E442" i="35"/>
  <c r="E443" i="35"/>
  <c r="E444" i="35"/>
  <c r="E445" i="35"/>
  <c r="E446" i="35"/>
  <c r="E447" i="35"/>
  <c r="E448" i="35"/>
  <c r="E449" i="35"/>
  <c r="E450" i="35"/>
  <c r="E451" i="35"/>
  <c r="E452" i="35"/>
  <c r="E453" i="35"/>
  <c r="E454" i="35"/>
  <c r="E455" i="35"/>
  <c r="E456" i="35"/>
  <c r="E457" i="35"/>
  <c r="E458" i="35"/>
  <c r="E459" i="35"/>
  <c r="E460" i="35"/>
  <c r="E461" i="35"/>
  <c r="E462" i="35"/>
  <c r="E463" i="35"/>
  <c r="E464" i="35"/>
  <c r="E465" i="35"/>
  <c r="E466" i="35"/>
  <c r="E467" i="35"/>
  <c r="E468" i="35"/>
  <c r="E469" i="35"/>
  <c r="E470" i="35"/>
  <c r="E471" i="35"/>
  <c r="E472" i="35"/>
  <c r="E473" i="35"/>
  <c r="E474" i="35"/>
  <c r="E475" i="35"/>
  <c r="E476" i="35"/>
  <c r="E477" i="35"/>
  <c r="E478" i="35"/>
  <c r="E479" i="35"/>
  <c r="E480" i="35"/>
  <c r="E481" i="35"/>
  <c r="E482" i="35"/>
  <c r="E483" i="35"/>
  <c r="E484" i="35"/>
  <c r="E485" i="35"/>
  <c r="E486" i="35"/>
  <c r="E487" i="35"/>
  <c r="E488" i="35"/>
  <c r="E489" i="35"/>
  <c r="E490" i="35"/>
  <c r="E491" i="35"/>
  <c r="E492" i="35"/>
  <c r="E493" i="35"/>
  <c r="E494" i="35"/>
  <c r="E495" i="35"/>
  <c r="E496" i="35"/>
  <c r="E497" i="35"/>
  <c r="E498" i="35"/>
  <c r="E499" i="35"/>
  <c r="E500" i="35"/>
  <c r="E501" i="35"/>
  <c r="E502" i="35"/>
  <c r="E503" i="35"/>
  <c r="E504" i="35"/>
  <c r="E505" i="35"/>
  <c r="E506" i="35"/>
  <c r="E507" i="35"/>
  <c r="E508" i="35"/>
  <c r="E509" i="35"/>
  <c r="E510" i="35"/>
  <c r="E511" i="35"/>
  <c r="E512" i="35"/>
  <c r="E513" i="35"/>
  <c r="E514" i="35"/>
  <c r="E515" i="35"/>
  <c r="E516" i="35"/>
  <c r="E517" i="35"/>
  <c r="E518" i="35"/>
  <c r="E519" i="35"/>
  <c r="E520" i="35"/>
  <c r="E521" i="35"/>
  <c r="E522" i="35"/>
  <c r="E523" i="35"/>
  <c r="E524" i="35"/>
  <c r="E525" i="35"/>
  <c r="E526" i="35"/>
  <c r="E527" i="35"/>
  <c r="E528" i="35"/>
  <c r="E529" i="35"/>
  <c r="E530" i="35"/>
  <c r="E531" i="35"/>
  <c r="E532" i="35"/>
  <c r="E533" i="35"/>
  <c r="E534" i="35"/>
  <c r="E535" i="35"/>
  <c r="E536" i="35"/>
  <c r="E537" i="35"/>
  <c r="E538" i="35"/>
  <c r="E539" i="35"/>
  <c r="E540" i="35"/>
  <c r="E541" i="35"/>
  <c r="E542" i="35"/>
  <c r="E543" i="35"/>
  <c r="E544" i="35"/>
  <c r="E545" i="35"/>
  <c r="E546" i="35"/>
  <c r="E547" i="35"/>
  <c r="E548" i="35"/>
  <c r="E549" i="35"/>
  <c r="E550" i="35"/>
  <c r="E551" i="35"/>
  <c r="E552" i="35"/>
  <c r="E553" i="35"/>
  <c r="E554" i="35"/>
  <c r="E555" i="35"/>
  <c r="E556" i="35"/>
  <c r="E557" i="35"/>
  <c r="E558" i="35"/>
  <c r="E559" i="35"/>
  <c r="E560" i="35"/>
  <c r="E561" i="35"/>
  <c r="E562" i="35"/>
  <c r="E563" i="35"/>
  <c r="E564" i="35"/>
  <c r="E565" i="35"/>
  <c r="E566" i="35"/>
  <c r="E567" i="35"/>
  <c r="E568" i="35"/>
  <c r="E569" i="35"/>
  <c r="E570" i="35"/>
  <c r="E571" i="35"/>
  <c r="E572" i="35"/>
  <c r="E573" i="35"/>
  <c r="E574" i="35"/>
  <c r="E575" i="35"/>
  <c r="E576" i="35"/>
  <c r="E577" i="35"/>
  <c r="E578" i="35"/>
  <c r="E579" i="35"/>
  <c r="E580" i="35"/>
  <c r="E581" i="35"/>
  <c r="E582" i="35"/>
  <c r="E583" i="35"/>
  <c r="E584" i="35"/>
  <c r="E585" i="35"/>
  <c r="E586" i="35"/>
  <c r="E587" i="35"/>
  <c r="E588" i="35"/>
  <c r="E589" i="35"/>
  <c r="E590" i="35"/>
  <c r="E591" i="35"/>
  <c r="E592" i="35"/>
  <c r="E593" i="35"/>
  <c r="E594" i="35"/>
  <c r="E595" i="35"/>
  <c r="E596" i="35"/>
  <c r="E597" i="35"/>
  <c r="E598" i="35"/>
  <c r="E599" i="35"/>
  <c r="E600" i="35"/>
  <c r="E601" i="35"/>
  <c r="E602" i="35"/>
  <c r="E603" i="35"/>
  <c r="E604" i="35"/>
  <c r="E605" i="35"/>
  <c r="E606" i="35"/>
  <c r="E607" i="35"/>
  <c r="E608" i="35"/>
  <c r="E609" i="35"/>
  <c r="E610" i="35"/>
  <c r="E611" i="35"/>
  <c r="E612" i="35"/>
  <c r="E613" i="35"/>
  <c r="E614" i="35"/>
  <c r="E615" i="35"/>
  <c r="E616" i="35"/>
  <c r="E617" i="35"/>
  <c r="E618" i="35"/>
  <c r="E619" i="35"/>
  <c r="E620" i="35"/>
  <c r="E621" i="35"/>
  <c r="E622" i="35"/>
  <c r="E623" i="35"/>
  <c r="E624" i="35"/>
  <c r="E625" i="35"/>
  <c r="E626" i="35"/>
  <c r="E627" i="35"/>
  <c r="E628" i="35"/>
  <c r="E629" i="35"/>
  <c r="E630" i="35"/>
  <c r="E631" i="35"/>
  <c r="E632" i="35"/>
  <c r="E633" i="35"/>
  <c r="E634" i="35"/>
  <c r="E635" i="35"/>
  <c r="E8" i="35"/>
  <c r="A2" i="1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R46" i="26" s="1"/>
  <c r="P45" i="26"/>
  <c r="P41" i="26"/>
  <c r="R41" i="26" s="1"/>
  <c r="P40" i="26"/>
  <c r="P39" i="26"/>
  <c r="P38" i="26"/>
  <c r="R38" i="26" s="1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R28" i="26" s="1"/>
  <c r="P27" i="26"/>
  <c r="R27" i="26" s="1"/>
  <c r="P26" i="26"/>
  <c r="P25" i="26"/>
  <c r="R25" i="26" s="1"/>
  <c r="P24" i="26"/>
  <c r="P23" i="26"/>
  <c r="P22" i="26"/>
  <c r="R22" i="26" s="1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R12" i="26" s="1"/>
  <c r="P11" i="26"/>
  <c r="R11" i="26" s="1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4" i="26"/>
  <c r="R15" i="26"/>
  <c r="R16" i="26"/>
  <c r="R18" i="26"/>
  <c r="R19" i="26"/>
  <c r="R20" i="26"/>
  <c r="R23" i="26"/>
  <c r="R24" i="26"/>
  <c r="R26" i="26"/>
  <c r="R30" i="26"/>
  <c r="R31" i="26"/>
  <c r="R32" i="26"/>
  <c r="R34" i="26"/>
  <c r="R35" i="26"/>
  <c r="R36" i="26"/>
  <c r="R39" i="26"/>
  <c r="R40" i="26"/>
  <c r="R45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7" i="38" l="1"/>
  <c r="G95" i="38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6" i="38" l="1"/>
  <c r="G107" i="38"/>
  <c r="G81" i="38"/>
  <c r="G87" i="38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G54" i="20"/>
  <c r="G115" i="38"/>
  <c r="H5" i="38"/>
  <c r="G6" i="3"/>
  <c r="F760" i="2"/>
  <c r="L16" i="26"/>
  <c r="I163" i="1" l="1"/>
  <c r="F98" i="29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572" i="2" l="1"/>
  <c r="F367" i="2"/>
  <c r="F782" i="2"/>
  <c r="F803" i="2"/>
  <c r="F805" i="2"/>
  <c r="F788" i="2"/>
  <c r="F733" i="2"/>
  <c r="F763" i="2"/>
  <c r="F735" i="2"/>
  <c r="F199" i="2"/>
  <c r="F213" i="2"/>
  <c r="F76" i="2"/>
  <c r="F56" i="2" l="1"/>
  <c r="F27" i="12"/>
  <c r="G27" i="12" s="1"/>
  <c r="F12" i="12"/>
  <c r="G12" i="12" s="1"/>
  <c r="F369" i="2"/>
  <c r="F46" i="21"/>
  <c r="G46" i="21" s="1"/>
  <c r="F626" i="2"/>
  <c r="F38" i="2"/>
  <c r="F37" i="2"/>
  <c r="F36" i="2"/>
  <c r="F468" i="2"/>
  <c r="F29" i="2"/>
  <c r="F28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649" i="2"/>
  <c r="F648" i="2"/>
  <c r="F779" i="2"/>
  <c r="F822" i="2"/>
  <c r="F443" i="2"/>
  <c r="F442" i="2"/>
  <c r="F439" i="2"/>
  <c r="F438" i="2"/>
  <c r="F437" i="2"/>
  <c r="F436" i="2"/>
  <c r="F435" i="2"/>
  <c r="F33" i="2"/>
  <c r="F169" i="2"/>
  <c r="F165" i="2"/>
  <c r="F168" i="2"/>
  <c r="F167" i="2"/>
  <c r="F187" i="2"/>
  <c r="F219" i="2"/>
  <c r="F195" i="2"/>
  <c r="F194" i="2"/>
  <c r="F193" i="2"/>
  <c r="F191" i="2"/>
  <c r="F21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1" i="23"/>
  <c r="G61" i="23" s="1"/>
  <c r="F501" i="2"/>
  <c r="F434" i="2"/>
  <c r="F26" i="21"/>
  <c r="G26" i="21" s="1"/>
  <c r="F9" i="21"/>
  <c r="G9" i="21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03" i="2"/>
  <c r="F77" i="23"/>
  <c r="G77" i="23" s="1"/>
  <c r="F12" i="17"/>
  <c r="G12" i="17" s="1"/>
  <c r="F43" i="17"/>
  <c r="G43" i="17" s="1"/>
  <c r="F27" i="17"/>
  <c r="G27" i="17" s="1"/>
  <c r="F205" i="2"/>
  <c r="F504" i="2"/>
  <c r="F63" i="23"/>
  <c r="G63" i="23" s="1"/>
  <c r="F515" i="2"/>
  <c r="F60" i="23"/>
  <c r="G60" i="23" s="1"/>
  <c r="F441" i="2"/>
  <c r="F10" i="21"/>
  <c r="G10" i="21" s="1"/>
  <c r="F27" i="21"/>
  <c r="G27" i="21" s="1"/>
  <c r="F24" i="17"/>
  <c r="G24" i="17" s="1"/>
  <c r="F10" i="17"/>
  <c r="G10" i="17" s="1"/>
  <c r="F177" i="2"/>
  <c r="F40" i="17"/>
  <c r="G40" i="17" s="1"/>
  <c r="G112" i="38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G60" i="38"/>
  <c r="F11" i="17"/>
  <c r="G11" i="17" s="1"/>
  <c r="F42" i="17"/>
  <c r="G42" i="17" s="1"/>
  <c r="F26" i="17"/>
  <c r="G26" i="17" s="1"/>
  <c r="F212" i="2"/>
  <c r="L12" i="26" l="1"/>
  <c r="F764" i="2"/>
  <c r="G83" i="38"/>
  <c r="G84" i="38"/>
  <c r="G88" i="38"/>
  <c r="G86" i="38"/>
  <c r="G85" i="38"/>
  <c r="F765" i="2"/>
  <c r="L13" i="26"/>
  <c r="G51" i="38"/>
  <c r="F833" i="2"/>
  <c r="F830" i="2" l="1"/>
  <c r="C15" i="36"/>
  <c r="C19" i="36" l="1"/>
  <c r="F831" i="2"/>
  <c r="L15" i="36"/>
  <c r="J15" i="36"/>
  <c r="O15" i="36" s="1"/>
  <c r="K15" i="36"/>
  <c r="L19" i="36" l="1"/>
  <c r="K19" i="36"/>
  <c r="J19" i="36"/>
  <c r="O19" i="36" s="1"/>
  <c r="Q15" i="36"/>
  <c r="Q19" i="36" l="1"/>
  <c r="F802" i="2"/>
  <c r="F140" i="2" l="1"/>
  <c r="F21" i="2"/>
  <c r="F138" i="2"/>
  <c r="F24" i="2"/>
  <c r="F32" i="2"/>
  <c r="F31" i="2"/>
  <c r="F139" i="2"/>
  <c r="F607" i="2"/>
  <c r="F484" i="2"/>
  <c r="F112" i="2"/>
  <c r="F113" i="2"/>
  <c r="F49" i="2"/>
  <c r="F14" i="2"/>
  <c r="F50" i="2"/>
  <c r="F143" i="2"/>
  <c r="F142" i="2"/>
  <c r="F15" i="2"/>
  <c r="F20" i="2"/>
  <c r="F51" i="2"/>
  <c r="F125" i="2"/>
  <c r="F525" i="2" l="1"/>
  <c r="F40" i="23"/>
  <c r="G40" i="23" s="1"/>
  <c r="F54" i="2"/>
  <c r="F96" i="11"/>
  <c r="G96" i="11" s="1"/>
  <c r="F141" i="2"/>
  <c r="F66" i="20"/>
  <c r="G66" i="20" s="1"/>
  <c r="F9" i="20"/>
  <c r="G9" i="20" s="1"/>
  <c r="F26" i="2"/>
  <c r="F34" i="20"/>
  <c r="G34" i="20" s="1"/>
  <c r="F53" i="2"/>
  <c r="F79" i="6"/>
  <c r="G79" i="6" s="1"/>
  <c r="F47" i="5"/>
  <c r="G47" i="5" s="1"/>
  <c r="F96" i="6"/>
  <c r="G96" i="6" s="1"/>
  <c r="F107" i="10"/>
  <c r="G107" i="10" s="1"/>
  <c r="F62" i="23"/>
  <c r="G62" i="23" s="1"/>
  <c r="F496" i="2"/>
  <c r="F33" i="20"/>
  <c r="G33" i="20" s="1"/>
  <c r="F30" i="2"/>
  <c r="F489" i="2"/>
  <c r="F37" i="23"/>
  <c r="G37" i="23" s="1"/>
  <c r="F491" i="2"/>
  <c r="F75" i="23"/>
  <c r="G75" i="23" s="1"/>
  <c r="F97" i="11"/>
  <c r="G97" i="11" s="1"/>
  <c r="F111" i="2"/>
  <c r="F81" i="6"/>
  <c r="G81" i="6" s="1"/>
  <c r="F36" i="20"/>
  <c r="G36" i="20" s="1"/>
  <c r="F44" i="2"/>
  <c r="F179" i="2"/>
  <c r="F178" i="2"/>
  <c r="F42" i="2"/>
  <c r="F16" i="2"/>
  <c r="F58" i="2"/>
  <c r="F40" i="2"/>
  <c r="F174" i="2"/>
  <c r="F202" i="2"/>
  <c r="F201" i="2"/>
  <c r="F548" i="2"/>
  <c r="F559" i="2"/>
  <c r="F581" i="2"/>
  <c r="F579" i="2"/>
  <c r="F561" i="2"/>
  <c r="F216" i="2"/>
  <c r="F130" i="2"/>
  <c r="F129" i="2"/>
  <c r="F670" i="2"/>
  <c r="F669" i="2"/>
  <c r="F694" i="2"/>
  <c r="F154" i="2"/>
  <c r="F153" i="2"/>
  <c r="F149" i="2"/>
  <c r="F682" i="2" l="1"/>
  <c r="F73" i="10"/>
  <c r="G73" i="10" s="1"/>
  <c r="F38" i="17"/>
  <c r="G38" i="17" s="1"/>
  <c r="F215" i="2"/>
  <c r="G63" i="20"/>
  <c r="G104" i="38"/>
  <c r="F684" i="2"/>
  <c r="F59" i="10"/>
  <c r="G59" i="10" s="1"/>
  <c r="F681" i="2"/>
  <c r="F81" i="11"/>
  <c r="G81" i="11" s="1"/>
  <c r="F15" i="23"/>
  <c r="G15" i="23" s="1"/>
  <c r="F512" i="2"/>
  <c r="F76" i="23"/>
  <c r="G76" i="23" s="1"/>
  <c r="G119" i="38" s="1"/>
  <c r="F511" i="2"/>
  <c r="G50" i="38"/>
  <c r="F686" i="2"/>
  <c r="F49" i="10"/>
  <c r="G49" i="10" s="1"/>
  <c r="F41" i="2"/>
  <c r="F35" i="20"/>
  <c r="G35" i="20" s="1"/>
  <c r="G101" i="38" s="1"/>
  <c r="G16" i="38"/>
  <c r="F741" i="2"/>
  <c r="L10" i="26"/>
  <c r="G22" i="38"/>
  <c r="F11" i="23"/>
  <c r="G11" i="23" s="1"/>
  <c r="F506" i="2"/>
  <c r="F36" i="23"/>
  <c r="G36" i="23" s="1"/>
  <c r="F20" i="23"/>
  <c r="G20" i="23" s="1"/>
  <c r="F498" i="2"/>
  <c r="F509" i="2"/>
  <c r="F12" i="23"/>
  <c r="G12" i="23" s="1"/>
  <c r="L8" i="27"/>
  <c r="F841" i="2"/>
  <c r="F99" i="6"/>
  <c r="G99" i="6" s="1"/>
  <c r="F107" i="11"/>
  <c r="G107" i="11" s="1"/>
  <c r="F51" i="11"/>
  <c r="G51" i="11" s="1"/>
  <c r="F147" i="2"/>
  <c r="F40" i="11"/>
  <c r="G40" i="11" s="1"/>
  <c r="F35" i="23"/>
  <c r="G35" i="23" s="1"/>
  <c r="F507" i="2"/>
  <c r="G99" i="38"/>
  <c r="G6" i="20"/>
  <c r="F55" i="23"/>
  <c r="G55" i="23" s="1"/>
  <c r="F499" i="2"/>
  <c r="F203" i="2"/>
  <c r="F25" i="17"/>
  <c r="G25" i="17" s="1"/>
  <c r="F173" i="2"/>
  <c r="F39" i="17"/>
  <c r="G39" i="17" s="1"/>
  <c r="F742" i="2"/>
  <c r="L11" i="26"/>
  <c r="F128" i="29" l="1"/>
  <c r="I227" i="1"/>
  <c r="G56" i="38"/>
  <c r="G46" i="38"/>
  <c r="G53" i="38"/>
  <c r="G45" i="38"/>
  <c r="S39" i="26"/>
  <c r="W39" i="26" s="1"/>
  <c r="S24" i="26"/>
  <c r="W24" i="26" s="1"/>
  <c r="S36" i="26"/>
  <c r="W36" i="26" s="1"/>
  <c r="S42" i="26"/>
  <c r="W42" i="26" s="1"/>
  <c r="S31" i="26"/>
  <c r="W31" i="26" s="1"/>
  <c r="S26" i="26"/>
  <c r="W26" i="26" s="1"/>
  <c r="S32" i="26"/>
  <c r="W32" i="26" s="1"/>
  <c r="S27" i="26"/>
  <c r="W27" i="26" s="1"/>
  <c r="S46" i="26"/>
  <c r="S37" i="26"/>
  <c r="W37" i="26" s="1"/>
  <c r="S33" i="26"/>
  <c r="W33" i="26" s="1"/>
  <c r="S30" i="26"/>
  <c r="W30" i="26" s="1"/>
  <c r="S41" i="26"/>
  <c r="W41" i="26" s="1"/>
  <c r="S38" i="26"/>
  <c r="W38" i="26" s="1"/>
  <c r="S47" i="26"/>
  <c r="W47" i="26" s="1"/>
  <c r="S45" i="26"/>
  <c r="W45" i="26" s="1"/>
  <c r="S43" i="26"/>
  <c r="W43" i="26" s="1"/>
  <c r="S34" i="26"/>
  <c r="W34" i="26" s="1"/>
  <c r="S29" i="26"/>
  <c r="W29" i="26" s="1"/>
  <c r="S25" i="26"/>
  <c r="W25" i="26" s="1"/>
  <c r="S44" i="26"/>
  <c r="W44" i="26" s="1"/>
  <c r="S35" i="26"/>
  <c r="W35" i="26" s="1"/>
  <c r="S40" i="26"/>
  <c r="W40" i="26" s="1"/>
  <c r="S28" i="26"/>
  <c r="W28" i="26" s="1"/>
  <c r="T46" i="26"/>
  <c r="T38" i="26"/>
  <c r="Z38" i="26" s="1"/>
  <c r="AA38" i="26" s="1"/>
  <c r="S22" i="26"/>
  <c r="T20" i="26"/>
  <c r="T29" i="26"/>
  <c r="S15" i="26"/>
  <c r="T47" i="26"/>
  <c r="T27" i="26"/>
  <c r="T28" i="26"/>
  <c r="T23" i="26"/>
  <c r="S23" i="26"/>
  <c r="W23" i="26" s="1"/>
  <c r="S17" i="26"/>
  <c r="T21" i="26"/>
  <c r="T30" i="26"/>
  <c r="S18" i="26"/>
  <c r="T16" i="26"/>
  <c r="T15" i="26"/>
  <c r="T33" i="26"/>
  <c r="T37" i="26"/>
  <c r="T22" i="26"/>
  <c r="T35" i="26"/>
  <c r="T24" i="26"/>
  <c r="T25" i="26"/>
  <c r="T32" i="26"/>
  <c r="T19" i="26"/>
  <c r="T42" i="26"/>
  <c r="S20" i="26"/>
  <c r="T41" i="26"/>
  <c r="Z41" i="26" s="1"/>
  <c r="AA41" i="26" s="1"/>
  <c r="T36" i="26"/>
  <c r="T18" i="26"/>
  <c r="T34" i="26"/>
  <c r="S21" i="26"/>
  <c r="T44" i="26"/>
  <c r="Z44" i="26" s="1"/>
  <c r="AA44" i="26" s="1"/>
  <c r="T45" i="26"/>
  <c r="T40" i="26"/>
  <c r="T17" i="26"/>
  <c r="S16" i="26"/>
  <c r="T43" i="26"/>
  <c r="T39" i="26"/>
  <c r="T31" i="26"/>
  <c r="T26" i="26"/>
  <c r="S19" i="26"/>
  <c r="F104" i="38"/>
  <c r="I173" i="1"/>
  <c r="F104" i="29"/>
  <c r="G54" i="38"/>
  <c r="F56" i="23"/>
  <c r="G56" i="23" s="1"/>
  <c r="F517" i="2"/>
  <c r="F38" i="23"/>
  <c r="G38" i="23" s="1"/>
  <c r="G117" i="38" s="1"/>
  <c r="G58" i="38"/>
  <c r="F99" i="29"/>
  <c r="I168" i="1"/>
  <c r="F99" i="38"/>
  <c r="G89" i="38"/>
  <c r="G90" i="38"/>
  <c r="T12" i="26"/>
  <c r="T11" i="26"/>
  <c r="S6" i="26"/>
  <c r="S9" i="26"/>
  <c r="S11" i="26"/>
  <c r="S12" i="26"/>
  <c r="T14" i="26"/>
  <c r="T6" i="26"/>
  <c r="T13" i="26"/>
  <c r="T9" i="26"/>
  <c r="T7" i="26"/>
  <c r="S8" i="26"/>
  <c r="T10" i="26"/>
  <c r="T8" i="26"/>
  <c r="S13" i="26"/>
  <c r="S14" i="26"/>
  <c r="S7" i="26"/>
  <c r="S10" i="26"/>
  <c r="G47" i="38"/>
  <c r="Z36" i="26" l="1"/>
  <c r="AA36" i="26" s="1"/>
  <c r="Z45" i="26"/>
  <c r="AA45" i="26" s="1"/>
  <c r="G153" i="29" s="1"/>
  <c r="Z34" i="26"/>
  <c r="AA34" i="26" s="1"/>
  <c r="G142" i="29" s="1"/>
  <c r="Z47" i="26"/>
  <c r="AA47" i="26" s="1"/>
  <c r="I45" i="26" s="1"/>
  <c r="Z39" i="26"/>
  <c r="AA39" i="26" s="1"/>
  <c r="G244" i="1" s="1"/>
  <c r="Z23" i="26"/>
  <c r="AA23" i="26" s="1"/>
  <c r="E152" i="29" s="1"/>
  <c r="Z26" i="26"/>
  <c r="AA26" i="26" s="1"/>
  <c r="E155" i="29" s="1"/>
  <c r="Z31" i="26"/>
  <c r="AA31" i="26" s="1"/>
  <c r="I29" i="26" s="1"/>
  <c r="Z32" i="26"/>
  <c r="AA32" i="26" s="1"/>
  <c r="I30" i="26" s="1"/>
  <c r="Z27" i="26"/>
  <c r="AA27" i="26" s="1"/>
  <c r="G135" i="29" s="1"/>
  <c r="Z25" i="26"/>
  <c r="AA25" i="26" s="1"/>
  <c r="D251" i="1" s="1"/>
  <c r="Z24" i="26"/>
  <c r="AA24" i="26" s="1"/>
  <c r="D250" i="1" s="1"/>
  <c r="Z42" i="26"/>
  <c r="AA42" i="26" s="1"/>
  <c r="G247" i="1" s="1"/>
  <c r="Z40" i="26"/>
  <c r="AA40" i="26" s="1"/>
  <c r="G148" i="29" s="1"/>
  <c r="W17" i="26"/>
  <c r="Z17" i="26" s="1"/>
  <c r="AA17" i="26" s="1"/>
  <c r="F518" i="2"/>
  <c r="F58" i="23"/>
  <c r="G58" i="23" s="1"/>
  <c r="G118" i="38" s="1"/>
  <c r="G250" i="1"/>
  <c r="I43" i="26"/>
  <c r="G249" i="1"/>
  <c r="G152" i="29"/>
  <c r="I42" i="26"/>
  <c r="Z35" i="26"/>
  <c r="AA35" i="26" s="1"/>
  <c r="Z28" i="26"/>
  <c r="AA28" i="26" s="1"/>
  <c r="W46" i="26"/>
  <c r="Z46" i="26" s="1"/>
  <c r="AA46" i="26" s="1"/>
  <c r="W21" i="26"/>
  <c r="Z21" i="26" s="1"/>
  <c r="AA21" i="26" s="1"/>
  <c r="W8" i="26"/>
  <c r="Z8" i="26" s="1"/>
  <c r="AA8" i="26" s="1"/>
  <c r="Z37" i="26"/>
  <c r="AA37" i="26" s="1"/>
  <c r="G252" i="1"/>
  <c r="W12" i="26"/>
  <c r="Z12" i="26" s="1"/>
  <c r="AA12" i="26" s="1"/>
  <c r="W11" i="26"/>
  <c r="Z11" i="26" s="1"/>
  <c r="AA11" i="26" s="1"/>
  <c r="W14" i="26"/>
  <c r="Z14" i="26" s="1"/>
  <c r="AA14" i="26" s="1"/>
  <c r="W9" i="26"/>
  <c r="Z9" i="26" s="1"/>
  <c r="AA9" i="26" s="1"/>
  <c r="W19" i="26"/>
  <c r="Z19" i="26" s="1"/>
  <c r="AA19" i="26" s="1"/>
  <c r="Z33" i="26"/>
  <c r="AA33" i="26" s="1"/>
  <c r="W15" i="26"/>
  <c r="Z15" i="26" s="1"/>
  <c r="AA15" i="26" s="1"/>
  <c r="W7" i="26"/>
  <c r="Z7" i="26" s="1"/>
  <c r="AA7" i="26" s="1"/>
  <c r="W13" i="26"/>
  <c r="Z13" i="26" s="1"/>
  <c r="AA13" i="26" s="1"/>
  <c r="W6" i="26"/>
  <c r="Z6" i="26" s="1"/>
  <c r="AA6" i="26" s="1"/>
  <c r="D252" i="1"/>
  <c r="I34" i="26"/>
  <c r="G144" i="29"/>
  <c r="G241" i="1"/>
  <c r="Z29" i="26"/>
  <c r="AA29" i="26" s="1"/>
  <c r="W10" i="26"/>
  <c r="Z10" i="26" s="1"/>
  <c r="AA10" i="26" s="1"/>
  <c r="I39" i="26"/>
  <c r="G149" i="29"/>
  <c r="G246" i="1"/>
  <c r="I37" i="26"/>
  <c r="G147" i="29"/>
  <c r="W20" i="26"/>
  <c r="Z20" i="26" s="1"/>
  <c r="AA20" i="26" s="1"/>
  <c r="W18" i="26"/>
  <c r="Z18" i="26" s="1"/>
  <c r="AA18" i="26" s="1"/>
  <c r="W22" i="26"/>
  <c r="Z22" i="26"/>
  <c r="AA22" i="26" s="1"/>
  <c r="Z43" i="26"/>
  <c r="AA43" i="26" s="1"/>
  <c r="Z30" i="26"/>
  <c r="AA30" i="26" s="1"/>
  <c r="G146" i="29"/>
  <c r="I36" i="26"/>
  <c r="G243" i="1"/>
  <c r="W16" i="26"/>
  <c r="Z16" i="26" s="1"/>
  <c r="AA16" i="26" s="1"/>
  <c r="F520" i="2"/>
  <c r="E45" i="26" l="1"/>
  <c r="G155" i="29"/>
  <c r="G139" i="29"/>
  <c r="G236" i="1"/>
  <c r="G239" i="1"/>
  <c r="I32" i="26"/>
  <c r="D249" i="1"/>
  <c r="E42" i="26"/>
  <c r="E43" i="26"/>
  <c r="G237" i="1"/>
  <c r="E153" i="29"/>
  <c r="G140" i="29"/>
  <c r="E44" i="26"/>
  <c r="G232" i="1"/>
  <c r="I25" i="26"/>
  <c r="I40" i="26"/>
  <c r="G150" i="29"/>
  <c r="E154" i="29"/>
  <c r="I38" i="26"/>
  <c r="G245" i="1"/>
  <c r="D237" i="1"/>
  <c r="E140" i="29"/>
  <c r="E30" i="26"/>
  <c r="E29" i="26"/>
  <c r="D236" i="1"/>
  <c r="E139" i="29"/>
  <c r="E34" i="26"/>
  <c r="E144" i="29"/>
  <c r="D241" i="1"/>
  <c r="E28" i="26"/>
  <c r="D235" i="1"/>
  <c r="E138" i="29"/>
  <c r="E39" i="26"/>
  <c r="D246" i="1"/>
  <c r="E149" i="29"/>
  <c r="E136" i="29"/>
  <c r="D233" i="1"/>
  <c r="E26" i="26"/>
  <c r="G234" i="1"/>
  <c r="I27" i="26"/>
  <c r="G137" i="29"/>
  <c r="E31" i="26"/>
  <c r="D238" i="1"/>
  <c r="E141" i="29"/>
  <c r="I28" i="26"/>
  <c r="G235" i="1"/>
  <c r="G138" i="29"/>
  <c r="I35" i="26"/>
  <c r="G242" i="1"/>
  <c r="G145" i="29"/>
  <c r="G154" i="29"/>
  <c r="G251" i="1"/>
  <c r="I44" i="26"/>
  <c r="E36" i="26"/>
  <c r="D243" i="1"/>
  <c r="E146" i="29"/>
  <c r="I41" i="26"/>
  <c r="G151" i="29"/>
  <c r="G248" i="1"/>
  <c r="F519" i="2"/>
  <c r="F16" i="23"/>
  <c r="G16" i="23" s="1"/>
  <c r="E41" i="26"/>
  <c r="E151" i="29"/>
  <c r="D248" i="1"/>
  <c r="E25" i="26"/>
  <c r="D232" i="1"/>
  <c r="E135" i="29"/>
  <c r="I26" i="26"/>
  <c r="G233" i="1"/>
  <c r="G136" i="29"/>
  <c r="D240" i="1"/>
  <c r="E33" i="26"/>
  <c r="E143" i="29"/>
  <c r="I33" i="26"/>
  <c r="G143" i="29"/>
  <c r="G240" i="1"/>
  <c r="E150" i="29"/>
  <c r="D247" i="1"/>
  <c r="E40" i="26"/>
  <c r="E35" i="26"/>
  <c r="E145" i="29"/>
  <c r="D242" i="1"/>
  <c r="E37" i="26"/>
  <c r="D244" i="1"/>
  <c r="E147" i="29"/>
  <c r="E142" i="29"/>
  <c r="E32" i="26"/>
  <c r="D239" i="1"/>
  <c r="E27" i="26"/>
  <c r="E137" i="29"/>
  <c r="D234" i="1"/>
  <c r="I31" i="26"/>
  <c r="G238" i="1"/>
  <c r="G141" i="29"/>
  <c r="E38" i="26"/>
  <c r="E148" i="29"/>
  <c r="D245" i="1"/>
  <c r="G116" i="38" l="1"/>
  <c r="F797" i="2" l="1"/>
  <c r="F773" i="2"/>
  <c r="F816" i="2" l="1"/>
  <c r="F32" i="25"/>
  <c r="G32" i="25" s="1"/>
  <c r="F50" i="25"/>
  <c r="G50" i="25" s="1"/>
  <c r="F33" i="25"/>
  <c r="G33" i="25" s="1"/>
  <c r="F73" i="3"/>
  <c r="G73" i="3" s="1"/>
  <c r="F51" i="25"/>
  <c r="G51" i="25" s="1"/>
  <c r="F818" i="2"/>
  <c r="F812" i="2"/>
  <c r="F832" i="2"/>
  <c r="F96" i="2"/>
  <c r="F95" i="2"/>
  <c r="F546" i="2"/>
  <c r="F94" i="2"/>
  <c r="F545" i="2"/>
  <c r="F47" i="25" l="1"/>
  <c r="G47" i="25" s="1"/>
  <c r="F60" i="25"/>
  <c r="G60" i="25" s="1"/>
  <c r="F45" i="3"/>
  <c r="G45" i="3" s="1"/>
  <c r="F29" i="25"/>
  <c r="G29" i="25" s="1"/>
  <c r="F791" i="2"/>
  <c r="F34" i="12"/>
  <c r="G34" i="12" s="1"/>
  <c r="F58" i="18"/>
  <c r="G58" i="18" s="1"/>
  <c r="F31" i="25"/>
  <c r="G31" i="25" s="1"/>
  <c r="F61" i="25"/>
  <c r="G61" i="25" s="1"/>
  <c r="F17" i="15"/>
  <c r="G17" i="15" s="1"/>
  <c r="F17" i="16"/>
  <c r="G17" i="16" s="1"/>
  <c r="F63" i="3"/>
  <c r="G63" i="3" s="1"/>
  <c r="F49" i="25"/>
  <c r="G49" i="25" s="1"/>
  <c r="F56" i="11"/>
  <c r="G56" i="11" s="1"/>
  <c r="F78" i="16"/>
  <c r="G78" i="16" s="1"/>
  <c r="F36" i="3"/>
  <c r="G36" i="3" s="1"/>
  <c r="F70" i="18"/>
  <c r="G70" i="18" s="1"/>
  <c r="F15" i="18"/>
  <c r="G15" i="18" s="1"/>
  <c r="F68" i="11"/>
  <c r="G68" i="11" s="1"/>
  <c r="F45" i="11"/>
  <c r="G45" i="11" s="1"/>
  <c r="F54" i="3"/>
  <c r="G54" i="3" s="1"/>
  <c r="F31" i="15"/>
  <c r="G31" i="15" s="1"/>
  <c r="F123" i="15"/>
  <c r="G123" i="15" s="1"/>
  <c r="F48" i="15"/>
  <c r="G48" i="15" s="1"/>
  <c r="F76" i="20"/>
  <c r="G76" i="20" s="1"/>
  <c r="F55" i="12"/>
  <c r="G55" i="12" s="1"/>
  <c r="F59" i="16"/>
  <c r="G59" i="16" s="1"/>
  <c r="F113" i="15"/>
  <c r="G113" i="15" s="1"/>
  <c r="F74" i="15"/>
  <c r="G74" i="15" s="1"/>
  <c r="F81" i="18"/>
  <c r="G81" i="18" s="1"/>
  <c r="F100" i="15"/>
  <c r="G100" i="15" s="1"/>
  <c r="F32" i="17"/>
  <c r="G32" i="17" s="1"/>
  <c r="F135" i="15"/>
  <c r="G135" i="15" s="1"/>
  <c r="F48" i="16"/>
  <c r="G48" i="16" s="1"/>
  <c r="F26" i="18"/>
  <c r="G26" i="18" s="1"/>
  <c r="F44" i="12"/>
  <c r="G44" i="12" s="1"/>
  <c r="F48" i="17"/>
  <c r="G48" i="17" s="1"/>
  <c r="F16" i="14"/>
  <c r="G16" i="14" s="1"/>
  <c r="F18" i="12"/>
  <c r="G18" i="12" s="1"/>
  <c r="F34" i="11"/>
  <c r="G34" i="11" s="1"/>
  <c r="F112" i="11"/>
  <c r="G112" i="11" s="1"/>
  <c r="F737" i="2"/>
  <c r="F16" i="25"/>
  <c r="G16" i="25" s="1"/>
  <c r="F18" i="11"/>
  <c r="G18" i="11" s="1"/>
  <c r="F33" i="16"/>
  <c r="G33" i="16" s="1"/>
  <c r="F49" i="18"/>
  <c r="G49" i="18" s="1"/>
  <c r="F17" i="17"/>
  <c r="G17" i="17" s="1"/>
  <c r="F37" i="18"/>
  <c r="G37" i="18" s="1"/>
  <c r="F148" i="15"/>
  <c r="G148" i="15" s="1"/>
  <c r="F85" i="15"/>
  <c r="G85" i="15" s="1"/>
  <c r="F61" i="15"/>
  <c r="G61" i="15" s="1"/>
  <c r="F59" i="14"/>
  <c r="G59" i="14" s="1"/>
  <c r="F16" i="9"/>
  <c r="G16" i="9" s="1"/>
  <c r="F16" i="7"/>
  <c r="G16" i="7" s="1"/>
  <c r="F63" i="10"/>
  <c r="G63" i="10" s="1"/>
  <c r="F82" i="7"/>
  <c r="G82" i="7" s="1"/>
  <c r="F59" i="6"/>
  <c r="G59" i="6" s="1"/>
  <c r="I20" i="38" s="1"/>
  <c r="F104" i="6"/>
  <c r="G104" i="6" s="1"/>
  <c r="I23" i="38" s="1"/>
  <c r="F42" i="7"/>
  <c r="G42" i="7" s="1"/>
  <c r="F85" i="11"/>
  <c r="G85" i="11" s="1"/>
  <c r="F146" i="6"/>
  <c r="G146" i="6" s="1"/>
  <c r="I26" i="38" s="1"/>
  <c r="F41" i="5"/>
  <c r="G41" i="5" s="1"/>
  <c r="I15" i="38" s="1"/>
  <c r="F41" i="9"/>
  <c r="G41" i="9" s="1"/>
  <c r="F73" i="6"/>
  <c r="G73" i="6" s="1"/>
  <c r="I21" i="38" s="1"/>
  <c r="F95" i="7"/>
  <c r="G95" i="7" s="1"/>
  <c r="F111" i="10"/>
  <c r="G111" i="10" s="1"/>
  <c r="F67" i="12"/>
  <c r="G67" i="12" s="1"/>
  <c r="F96" i="20"/>
  <c r="G96" i="20" s="1"/>
  <c r="F88" i="10"/>
  <c r="G88" i="10" s="1"/>
  <c r="F77" i="10"/>
  <c r="G77" i="10" s="1"/>
  <c r="F13" i="13"/>
  <c r="G13" i="13" s="1"/>
  <c r="F77" i="12"/>
  <c r="G77" i="12" s="1"/>
  <c r="F17" i="8"/>
  <c r="G17" i="8" s="1"/>
  <c r="F25" i="13"/>
  <c r="G25" i="13" s="1"/>
  <c r="F48" i="14"/>
  <c r="G48" i="14" s="1"/>
  <c r="F132" i="6"/>
  <c r="G132" i="6" s="1"/>
  <c r="I25" i="38" s="1"/>
  <c r="F31" i="6"/>
  <c r="G31" i="6" s="1"/>
  <c r="I18" i="38" s="1"/>
  <c r="F56" i="7"/>
  <c r="G56" i="7" s="1"/>
  <c r="I30" i="38" s="1"/>
  <c r="F786" i="2"/>
  <c r="F89" i="6"/>
  <c r="G89" i="6" s="1"/>
  <c r="F54" i="5"/>
  <c r="G54" i="5" s="1"/>
  <c r="F38" i="14"/>
  <c r="G38" i="14" s="1"/>
  <c r="F69" i="7"/>
  <c r="G69" i="7" s="1"/>
  <c r="F15" i="5"/>
  <c r="G15" i="5" s="1"/>
  <c r="F99" i="10"/>
  <c r="G99" i="10" s="1"/>
  <c r="F53" i="10"/>
  <c r="G53" i="10" s="1"/>
  <c r="F27" i="10"/>
  <c r="G27" i="10" s="1"/>
  <c r="F138" i="7"/>
  <c r="G138" i="7" s="1"/>
  <c r="I36" i="38" s="1"/>
  <c r="F45" i="6"/>
  <c r="G45" i="6" s="1"/>
  <c r="I19" i="38" s="1"/>
  <c r="F15" i="10"/>
  <c r="G15" i="10" s="1"/>
  <c r="F29" i="7"/>
  <c r="G29" i="7" s="1"/>
  <c r="F106" i="20"/>
  <c r="G106" i="20" s="1"/>
  <c r="F54" i="9"/>
  <c r="G54" i="9" s="1"/>
  <c r="F42" i="20"/>
  <c r="G42" i="20" s="1"/>
  <c r="F17" i="25"/>
  <c r="G17" i="25" s="1"/>
  <c r="F118" i="6"/>
  <c r="G118" i="6" s="1"/>
  <c r="I24" i="38" s="1"/>
  <c r="F122" i="7"/>
  <c r="G122" i="7" s="1"/>
  <c r="I35" i="38" s="1"/>
  <c r="F40" i="10"/>
  <c r="G40" i="10" s="1"/>
  <c r="F108" i="7"/>
  <c r="G108" i="7" s="1"/>
  <c r="F28" i="9"/>
  <c r="G28" i="9" s="1"/>
  <c r="F28" i="5"/>
  <c r="G28" i="5" s="1"/>
  <c r="I14" i="38" s="1"/>
  <c r="F101" i="11"/>
  <c r="G101" i="11" s="1"/>
  <c r="I57" i="38" s="1"/>
  <c r="F26" i="14"/>
  <c r="G26" i="14" s="1"/>
  <c r="F53" i="20"/>
  <c r="G53" i="20" s="1"/>
  <c r="F17" i="6"/>
  <c r="G17" i="6" s="1"/>
  <c r="I17" i="38" s="1"/>
  <c r="F117" i="20"/>
  <c r="G117" i="20" s="1"/>
  <c r="F35" i="21"/>
  <c r="G35" i="21" s="1"/>
  <c r="I111" i="38" s="1"/>
  <c r="F30" i="25"/>
  <c r="G30" i="25" s="1"/>
  <c r="F24" i="23"/>
  <c r="G24" i="23" s="1"/>
  <c r="F51" i="21"/>
  <c r="G51" i="21" s="1"/>
  <c r="F19" i="22"/>
  <c r="G19" i="22" s="1"/>
  <c r="I113" i="38" s="1"/>
  <c r="F67" i="23"/>
  <c r="G67" i="23" s="1"/>
  <c r="F81" i="23"/>
  <c r="G81" i="23" s="1"/>
  <c r="F810" i="2"/>
  <c r="F33" i="22"/>
  <c r="G33" i="22" s="1"/>
  <c r="I114" i="38" s="1"/>
  <c r="F72" i="3"/>
  <c r="G72" i="3" s="1"/>
  <c r="F15" i="24"/>
  <c r="G15" i="24" s="1"/>
  <c r="F20" i="21"/>
  <c r="G20" i="21" s="1"/>
  <c r="I110" i="38" s="1"/>
  <c r="F44" i="23"/>
  <c r="G44" i="23" s="1"/>
  <c r="F48" i="25"/>
  <c r="G48" i="25" s="1"/>
  <c r="G6" i="5" l="1"/>
  <c r="I13" i="38"/>
  <c r="I64" i="38"/>
  <c r="G70" i="12"/>
  <c r="I56" i="38"/>
  <c r="G71" i="11"/>
  <c r="I93" i="38"/>
  <c r="G29" i="18"/>
  <c r="I61" i="38"/>
  <c r="G37" i="12"/>
  <c r="I74" i="38"/>
  <c r="G34" i="15"/>
  <c r="G57" i="3"/>
  <c r="I11" i="38"/>
  <c r="I117" i="38"/>
  <c r="G29" i="23"/>
  <c r="G59" i="7"/>
  <c r="I31" i="38"/>
  <c r="I65" i="38"/>
  <c r="G6" i="13"/>
  <c r="I29" i="38"/>
  <c r="G32" i="7"/>
  <c r="I88" i="38"/>
  <c r="G6" i="17"/>
  <c r="G18" i="18"/>
  <c r="I92" i="38"/>
  <c r="G116" i="15"/>
  <c r="I80" i="38"/>
  <c r="I83" i="38"/>
  <c r="G6" i="16"/>
  <c r="G109" i="20"/>
  <c r="I109" i="38"/>
  <c r="I101" i="38"/>
  <c r="G26" i="20"/>
  <c r="I69" i="38"/>
  <c r="G29" i="14"/>
  <c r="I47" i="38"/>
  <c r="G66" i="10"/>
  <c r="G40" i="18"/>
  <c r="I94" i="38"/>
  <c r="I86" i="38"/>
  <c r="G36" i="16"/>
  <c r="I73" i="38"/>
  <c r="G20" i="15"/>
  <c r="I72" i="38"/>
  <c r="G8" i="15"/>
  <c r="I115" i="38"/>
  <c r="G6" i="24"/>
  <c r="I41" i="38"/>
  <c r="G44" i="9"/>
  <c r="I16" i="38"/>
  <c r="G44" i="5"/>
  <c r="I48" i="38"/>
  <c r="G80" i="10"/>
  <c r="I84" i="38"/>
  <c r="G20" i="16"/>
  <c r="G126" i="15"/>
  <c r="I81" i="38"/>
  <c r="G48" i="3"/>
  <c r="I10" i="38"/>
  <c r="G66" i="3"/>
  <c r="I12" i="38"/>
  <c r="I102" i="38"/>
  <c r="G45" i="20"/>
  <c r="G99" i="20"/>
  <c r="I108" i="38"/>
  <c r="I22" i="38"/>
  <c r="G76" i="6"/>
  <c r="G87" i="20"/>
  <c r="I107" i="38"/>
  <c r="G72" i="7"/>
  <c r="I32" i="38"/>
  <c r="I51" i="38"/>
  <c r="G6" i="11"/>
  <c r="I89" i="38"/>
  <c r="G20" i="17"/>
  <c r="I53" i="38"/>
  <c r="G37" i="11"/>
  <c r="G19" i="14"/>
  <c r="I68" i="38"/>
  <c r="G19" i="7"/>
  <c r="I28" i="38"/>
  <c r="I63" i="38"/>
  <c r="G58" i="12"/>
  <c r="I46" i="38"/>
  <c r="G54" i="10"/>
  <c r="I120" i="38"/>
  <c r="I78" i="38"/>
  <c r="G90" i="15"/>
  <c r="G59" i="11"/>
  <c r="I55" i="38"/>
  <c r="G50" i="18"/>
  <c r="I95" i="38"/>
  <c r="I42" i="38"/>
  <c r="G6" i="10"/>
  <c r="I50" i="38"/>
  <c r="G102" i="10"/>
  <c r="I27" i="38"/>
  <c r="G6" i="7"/>
  <c r="G73" i="18"/>
  <c r="I97" i="38"/>
  <c r="I91" i="38"/>
  <c r="G6" i="18"/>
  <c r="I60" i="38"/>
  <c r="G21" i="12"/>
  <c r="I119" i="38"/>
  <c r="G72" i="23"/>
  <c r="I33" i="38"/>
  <c r="G85" i="7"/>
  <c r="I38" i="38"/>
  <c r="G6" i="9"/>
  <c r="I58" i="38"/>
  <c r="G104" i="11"/>
  <c r="I76" i="38"/>
  <c r="G66" i="15"/>
  <c r="G61" i="18"/>
  <c r="I96" i="38"/>
  <c r="I118" i="38"/>
  <c r="G49" i="23"/>
  <c r="I39" i="38"/>
  <c r="G19" i="9"/>
  <c r="I71" i="38"/>
  <c r="G51" i="14"/>
  <c r="G21" i="11"/>
  <c r="I52" i="38"/>
  <c r="G103" i="15"/>
  <c r="I79" i="38"/>
  <c r="I8" i="38"/>
  <c r="G30" i="3"/>
  <c r="I121" i="38"/>
  <c r="G20" i="25"/>
  <c r="G98" i="7"/>
  <c r="I34" i="38"/>
  <c r="I43" i="38"/>
  <c r="G18" i="10"/>
  <c r="G41" i="14"/>
  <c r="I70" i="38"/>
  <c r="I40" i="38"/>
  <c r="G31" i="9"/>
  <c r="G49" i="15"/>
  <c r="I75" i="38"/>
  <c r="I59" i="38"/>
  <c r="G6" i="12"/>
  <c r="I87" i="38"/>
  <c r="G50" i="16"/>
  <c r="G62" i="16"/>
  <c r="I85" i="38"/>
  <c r="G39" i="3"/>
  <c r="I9" i="38"/>
  <c r="G39" i="21"/>
  <c r="I112" i="38"/>
  <c r="G30" i="10"/>
  <c r="I44" i="38"/>
  <c r="I45" i="38"/>
  <c r="G43" i="10"/>
  <c r="I66" i="38"/>
  <c r="G16" i="13"/>
  <c r="G77" i="15"/>
  <c r="I77" i="38"/>
  <c r="I67" i="38"/>
  <c r="G6" i="14"/>
  <c r="I62" i="38"/>
  <c r="G47" i="12"/>
  <c r="I54" i="38"/>
  <c r="G48" i="11"/>
  <c r="I123" i="38"/>
  <c r="G53" i="25"/>
  <c r="I116" i="38"/>
  <c r="G8" i="23"/>
  <c r="I49" i="38"/>
  <c r="G91" i="10"/>
  <c r="G6" i="8"/>
  <c r="I37" i="38"/>
  <c r="I82" i="38"/>
  <c r="G138" i="15"/>
  <c r="I90" i="38"/>
  <c r="G35" i="17"/>
  <c r="I105" i="38"/>
  <c r="G71" i="20"/>
  <c r="I122" i="38"/>
  <c r="F115" i="29" l="1"/>
  <c r="I196" i="1"/>
  <c r="F115" i="38"/>
  <c r="I109" i="1"/>
  <c r="F69" i="38"/>
  <c r="F69" i="29"/>
  <c r="I145" i="1"/>
  <c r="F88" i="29"/>
  <c r="F88" i="38"/>
  <c r="F74" i="29"/>
  <c r="I119" i="1"/>
  <c r="F74" i="38"/>
  <c r="F32" i="38"/>
  <c r="I46" i="1"/>
  <c r="F32" i="29"/>
  <c r="I12" i="1"/>
  <c r="F10" i="29"/>
  <c r="F10" i="38"/>
  <c r="F72" i="38"/>
  <c r="I117" i="1"/>
  <c r="F72" i="29"/>
  <c r="F101" i="29"/>
  <c r="I170" i="1"/>
  <c r="F101" i="38"/>
  <c r="I43" i="1"/>
  <c r="F29" i="29"/>
  <c r="F29" i="38"/>
  <c r="F61" i="29"/>
  <c r="F61" i="38"/>
  <c r="I93" i="1"/>
  <c r="F42" i="38"/>
  <c r="F42" i="29"/>
  <c r="I66" i="1"/>
  <c r="F90" i="38"/>
  <c r="F90" i="29"/>
  <c r="I147" i="1"/>
  <c r="F28" i="38"/>
  <c r="I42" i="1"/>
  <c r="F28" i="29"/>
  <c r="F107" i="38"/>
  <c r="I176" i="1"/>
  <c r="F107" i="29"/>
  <c r="F81" i="29"/>
  <c r="F81" i="38"/>
  <c r="I132" i="1"/>
  <c r="F45" i="29"/>
  <c r="F45" i="38"/>
  <c r="I69" i="1"/>
  <c r="F95" i="29"/>
  <c r="I156" i="1"/>
  <c r="F95" i="38"/>
  <c r="I32" i="1"/>
  <c r="F22" i="38"/>
  <c r="F22" i="29"/>
  <c r="F84" i="38"/>
  <c r="I139" i="1"/>
  <c r="F84" i="29"/>
  <c r="I118" i="1"/>
  <c r="F73" i="38"/>
  <c r="F73" i="29"/>
  <c r="F65" i="38"/>
  <c r="I101" i="1"/>
  <c r="F65" i="29"/>
  <c r="F93" i="29"/>
  <c r="F93" i="38"/>
  <c r="I154" i="1"/>
  <c r="I214" i="1"/>
  <c r="F119" i="38"/>
  <c r="F119" i="29"/>
  <c r="F60" i="38"/>
  <c r="F60" i="29"/>
  <c r="I92" i="1"/>
  <c r="I60" i="1"/>
  <c r="F40" i="29"/>
  <c r="F40" i="38"/>
  <c r="F76" i="38"/>
  <c r="I124" i="1"/>
  <c r="F76" i="29"/>
  <c r="F91" i="29"/>
  <c r="I152" i="1"/>
  <c r="F91" i="38"/>
  <c r="I108" i="1"/>
  <c r="F68" i="29"/>
  <c r="F68" i="38"/>
  <c r="I178" i="1"/>
  <c r="F109" i="29"/>
  <c r="F109" i="38"/>
  <c r="F105" i="29"/>
  <c r="F105" i="38"/>
  <c r="I174" i="1"/>
  <c r="F112" i="38"/>
  <c r="F112" i="29"/>
  <c r="I185" i="1"/>
  <c r="F55" i="29"/>
  <c r="F55" i="38"/>
  <c r="I83" i="1"/>
  <c r="I81" i="1"/>
  <c r="F53" i="38"/>
  <c r="F53" i="29"/>
  <c r="F48" i="29"/>
  <c r="F48" i="38"/>
  <c r="I72" i="1"/>
  <c r="F86" i="29"/>
  <c r="F86" i="38"/>
  <c r="I141" i="1"/>
  <c r="I138" i="1"/>
  <c r="F83" i="38"/>
  <c r="F83" i="29"/>
  <c r="F56" i="29"/>
  <c r="F56" i="38"/>
  <c r="I84" i="1"/>
  <c r="F121" i="29"/>
  <c r="F121" i="38"/>
  <c r="I220" i="1"/>
  <c r="F54" i="29"/>
  <c r="I82" i="1"/>
  <c r="F54" i="38"/>
  <c r="F75" i="29"/>
  <c r="I120" i="1"/>
  <c r="F75" i="38"/>
  <c r="F58" i="29"/>
  <c r="F58" i="38"/>
  <c r="I86" i="1"/>
  <c r="I129" i="1"/>
  <c r="F78" i="29"/>
  <c r="F78" i="38"/>
  <c r="I177" i="1"/>
  <c r="F108" i="29"/>
  <c r="F108" i="38"/>
  <c r="F31" i="29"/>
  <c r="F31" i="38"/>
  <c r="I45" i="1"/>
  <c r="F63" i="29"/>
  <c r="F63" i="38"/>
  <c r="I95" i="1"/>
  <c r="F62" i="38"/>
  <c r="I94" i="1"/>
  <c r="F62" i="29"/>
  <c r="F9" i="38"/>
  <c r="F9" i="29"/>
  <c r="I11" i="1"/>
  <c r="F70" i="38"/>
  <c r="F70" i="29"/>
  <c r="I110" i="1"/>
  <c r="F52" i="38"/>
  <c r="I80" i="1"/>
  <c r="F52" i="29"/>
  <c r="F97" i="38"/>
  <c r="I158" i="1"/>
  <c r="F97" i="29"/>
  <c r="F89" i="38"/>
  <c r="I146" i="1"/>
  <c r="F89" i="29"/>
  <c r="I171" i="1"/>
  <c r="F102" i="38"/>
  <c r="F102" i="29"/>
  <c r="I22" i="1"/>
  <c r="F16" i="29"/>
  <c r="F16" i="38"/>
  <c r="F117" i="29"/>
  <c r="I206" i="1"/>
  <c r="F117" i="38"/>
  <c r="I96" i="1"/>
  <c r="F64" i="38"/>
  <c r="F64" i="29"/>
  <c r="F118" i="29"/>
  <c r="F118" i="38"/>
  <c r="I210" i="1"/>
  <c r="F49" i="29"/>
  <c r="F49" i="38"/>
  <c r="I73" i="1"/>
  <c r="I67" i="1"/>
  <c r="F43" i="38"/>
  <c r="F43" i="29"/>
  <c r="F71" i="29"/>
  <c r="F71" i="38"/>
  <c r="I111" i="1"/>
  <c r="F38" i="29"/>
  <c r="F38" i="38"/>
  <c r="I58" i="1"/>
  <c r="I41" i="1"/>
  <c r="F27" i="29"/>
  <c r="F27" i="38"/>
  <c r="F94" i="38"/>
  <c r="F94" i="29"/>
  <c r="I155" i="1"/>
  <c r="I131" i="1"/>
  <c r="F80" i="38"/>
  <c r="F80" i="29"/>
  <c r="I48" i="1"/>
  <c r="F34" i="38"/>
  <c r="F34" i="29"/>
  <c r="F123" i="38"/>
  <c r="I222" i="1"/>
  <c r="F123" i="29"/>
  <c r="I10" i="1"/>
  <c r="F8" i="38"/>
  <c r="F8" i="29"/>
  <c r="I157" i="1"/>
  <c r="F96" i="29"/>
  <c r="F96" i="38"/>
  <c r="I130" i="1"/>
  <c r="F79" i="38"/>
  <c r="F79" i="29"/>
  <c r="F37" i="29"/>
  <c r="I53" i="1"/>
  <c r="F37" i="38"/>
  <c r="F77" i="38"/>
  <c r="I125" i="1"/>
  <c r="F77" i="29"/>
  <c r="F85" i="38"/>
  <c r="F85" i="29"/>
  <c r="I140" i="1"/>
  <c r="F46" i="38"/>
  <c r="I70" i="1"/>
  <c r="F46" i="29"/>
  <c r="F51" i="38"/>
  <c r="F51" i="29"/>
  <c r="I79" i="1"/>
  <c r="F41" i="29"/>
  <c r="I61" i="1"/>
  <c r="F41" i="38"/>
  <c r="F47" i="29"/>
  <c r="F47" i="38"/>
  <c r="I71" i="1"/>
  <c r="I91" i="1"/>
  <c r="F59" i="29"/>
  <c r="F59" i="38"/>
  <c r="F44" i="29"/>
  <c r="I68" i="1"/>
  <c r="F44" i="38"/>
  <c r="I133" i="1"/>
  <c r="F82" i="38"/>
  <c r="F82" i="29"/>
  <c r="F67" i="29"/>
  <c r="I107" i="1"/>
  <c r="F67" i="38"/>
  <c r="F116" i="38"/>
  <c r="I202" i="1"/>
  <c r="F116" i="29"/>
  <c r="F66" i="29"/>
  <c r="I102" i="1"/>
  <c r="F66" i="38"/>
  <c r="F87" i="29"/>
  <c r="I142" i="1"/>
  <c r="F87" i="38"/>
  <c r="F39" i="29"/>
  <c r="F39" i="38"/>
  <c r="I59" i="1"/>
  <c r="F33" i="38"/>
  <c r="F33" i="29"/>
  <c r="I47" i="1"/>
  <c r="I74" i="1"/>
  <c r="F50" i="29"/>
  <c r="F50" i="38"/>
  <c r="I14" i="1"/>
  <c r="F12" i="38"/>
  <c r="F12" i="29"/>
  <c r="F92" i="29"/>
  <c r="I153" i="1"/>
  <c r="F92" i="38"/>
  <c r="F11" i="29"/>
  <c r="F11" i="38"/>
  <c r="I13" i="1"/>
  <c r="F13" i="38"/>
  <c r="F13" i="29"/>
  <c r="I19" i="1"/>
  <c r="F47" i="2" l="1"/>
  <c r="F48" i="2" l="1"/>
  <c r="F124" i="6"/>
  <c r="G124" i="6" s="1"/>
  <c r="F12" i="2"/>
  <c r="F9" i="6"/>
  <c r="G9" i="6" s="1"/>
  <c r="F138" i="6"/>
  <c r="G138" i="6" s="1"/>
  <c r="F110" i="6"/>
  <c r="G110" i="6" s="1"/>
  <c r="F20" i="20"/>
  <c r="G20" i="20" s="1"/>
  <c r="F21" i="5"/>
  <c r="G21" i="5" s="1"/>
  <c r="F31" i="21"/>
  <c r="G31" i="21" s="1"/>
  <c r="F42" i="25"/>
  <c r="G42" i="25" s="1"/>
  <c r="F65" i="6"/>
  <c r="G65" i="6" s="1"/>
  <c r="F9" i="25"/>
  <c r="G9" i="25" s="1"/>
  <c r="F15" i="22"/>
  <c r="G15" i="22" s="1"/>
  <c r="F34" i="5"/>
  <c r="G34" i="5" s="1"/>
  <c r="F37" i="6"/>
  <c r="G37" i="6" s="1"/>
  <c r="F132" i="7"/>
  <c r="G132" i="7" s="1"/>
  <c r="F92" i="11"/>
  <c r="G92" i="11" s="1"/>
  <c r="F116" i="7"/>
  <c r="G116" i="7" s="1"/>
  <c r="F48" i="7"/>
  <c r="G48" i="7" s="1"/>
  <c r="F23" i="6"/>
  <c r="G23" i="6" s="1"/>
  <c r="F16" i="21"/>
  <c r="G16" i="21" s="1"/>
  <c r="F95" i="6"/>
  <c r="G95" i="6" s="1"/>
  <c r="F51" i="6"/>
  <c r="G51" i="6" s="1"/>
  <c r="F29" i="22"/>
  <c r="G29" i="22" s="1"/>
  <c r="F17" i="2"/>
  <c r="F18" i="2"/>
  <c r="F10" i="2"/>
  <c r="F9" i="2"/>
  <c r="F13" i="2"/>
  <c r="F8" i="2"/>
  <c r="F11" i="2"/>
  <c r="F19" i="2"/>
  <c r="F45" i="2"/>
  <c r="F46" i="2"/>
  <c r="G114" i="38" l="1"/>
  <c r="G22" i="22"/>
  <c r="G120" i="38"/>
  <c r="G6" i="25"/>
  <c r="G20" i="38"/>
  <c r="G48" i="6"/>
  <c r="G21" i="38"/>
  <c r="G62" i="6"/>
  <c r="G23" i="38"/>
  <c r="G92" i="6"/>
  <c r="G122" i="38"/>
  <c r="G36" i="25"/>
  <c r="G110" i="38"/>
  <c r="G6" i="21"/>
  <c r="G111" i="38"/>
  <c r="G23" i="21"/>
  <c r="G18" i="38"/>
  <c r="G20" i="6"/>
  <c r="G14" i="38"/>
  <c r="G18" i="5"/>
  <c r="G30" i="38"/>
  <c r="G45" i="7"/>
  <c r="G16" i="20"/>
  <c r="G100" i="38"/>
  <c r="G35" i="38"/>
  <c r="G111" i="7"/>
  <c r="G24" i="38"/>
  <c r="G107" i="6"/>
  <c r="G113" i="38"/>
  <c r="G6" i="22"/>
  <c r="F7" i="2"/>
  <c r="G57" i="38"/>
  <c r="G88" i="11"/>
  <c r="G26" i="38"/>
  <c r="G135" i="6"/>
  <c r="G36" i="38"/>
  <c r="G125" i="7"/>
  <c r="G17" i="38"/>
  <c r="G6" i="6"/>
  <c r="G19" i="38"/>
  <c r="G34" i="6"/>
  <c r="F6" i="2"/>
  <c r="G15" i="38"/>
  <c r="G31" i="5"/>
  <c r="G25" i="38"/>
  <c r="G121" i="6"/>
  <c r="I35" i="1" l="1"/>
  <c r="F25" i="38"/>
  <c r="F25" i="29"/>
  <c r="F100" i="38"/>
  <c r="I169" i="1"/>
  <c r="F100" i="29"/>
  <c r="I33" i="1"/>
  <c r="F23" i="29"/>
  <c r="F23" i="38"/>
  <c r="F57" i="29"/>
  <c r="I85" i="1"/>
  <c r="F57" i="38"/>
  <c r="E637" i="35"/>
  <c r="I30" i="1"/>
  <c r="F20" i="38"/>
  <c r="F20" i="29"/>
  <c r="F24" i="38"/>
  <c r="F24" i="29"/>
  <c r="I34" i="1"/>
  <c r="F120" i="29"/>
  <c r="F120" i="38"/>
  <c r="I219" i="1"/>
  <c r="F26" i="29"/>
  <c r="I36" i="1"/>
  <c r="F26" i="38"/>
  <c r="F15" i="29"/>
  <c r="F15" i="38"/>
  <c r="I21" i="1"/>
  <c r="I44" i="1"/>
  <c r="F30" i="29"/>
  <c r="F30" i="38"/>
  <c r="I20" i="1"/>
  <c r="F14" i="38"/>
  <c r="F14" i="29"/>
  <c r="F18" i="38"/>
  <c r="F18" i="29"/>
  <c r="I28" i="1"/>
  <c r="I31" i="1"/>
  <c r="F21" i="29"/>
  <c r="F21" i="38"/>
  <c r="F113" i="38"/>
  <c r="F113" i="29"/>
  <c r="I190" i="1"/>
  <c r="F17" i="38"/>
  <c r="F17" i="29"/>
  <c r="I27" i="1"/>
  <c r="I50" i="1"/>
  <c r="F36" i="29"/>
  <c r="F36" i="38"/>
  <c r="I49" i="1"/>
  <c r="F35" i="29"/>
  <c r="F35" i="38"/>
  <c r="I183" i="1"/>
  <c r="F110" i="38"/>
  <c r="F110" i="29"/>
  <c r="F114" i="38"/>
  <c r="I191" i="1"/>
  <c r="F114" i="29"/>
  <c r="F122" i="38"/>
  <c r="I221" i="1"/>
  <c r="F122" i="29"/>
  <c r="F852" i="2"/>
  <c r="F853" i="2" s="1"/>
  <c r="F19" i="38"/>
  <c r="I29" i="1"/>
  <c r="F19" i="29"/>
  <c r="I184" i="1"/>
  <c r="F111" i="29"/>
  <c r="F111" i="38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<sst xmlns="http://schemas.openxmlformats.org/spreadsheetml/2006/main" count="6841" uniqueCount="2044">
  <si>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</si>
  <si>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</si>
  <si>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</si>
  <si>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</si>
  <si>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</si>
  <si>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</si>
  <si>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</si>
  <si>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</si>
  <si>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</si>
  <si>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</si>
  <si>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</si>
  <si>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</si>
  <si>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</si>
  <si>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</si>
  <si>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</si>
  <si>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</si>
  <si>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</si>
  <si>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</si>
  <si>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</si>
  <si>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</si>
  <si>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</si>
  <si>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</si>
  <si>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</si>
  <si>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</si>
  <si>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</si>
  <si>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</si>
  <si>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</si>
  <si>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</si>
  <si>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</si>
  <si>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</si>
  <si>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</si>
  <si>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</si>
  <si>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</si>
  <si>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</si>
  <si>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</si>
  <si>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</si>
  <si>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</si>
  <si>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</si>
  <si>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</si>
  <si>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</si>
  <si>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</si>
  <si>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</si>
  <si>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</si>
  <si>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</si>
  <si>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</si>
  <si>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</si>
  <si>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</si>
  <si>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</si>
  <si>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</si>
  <si>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</si>
  <si>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</si>
  <si>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</si>
  <si>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</si>
  <si>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</si>
  <si>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</si>
  <si>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</si>
  <si>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</si>
  <si>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</si>
  <si>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</si>
  <si>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</si>
  <si>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</si>
  <si>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</si>
  <si>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</si>
  <si>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</si>
  <si>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</si>
  <si>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</si>
  <si>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</si>
  <si>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</si>
  <si>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</si>
  <si>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</si>
  <si>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</si>
  <si>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</si>
  <si>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</si>
  <si>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</si>
  <si>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</si>
  <si>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</si>
  <si>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</si>
  <si>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</si>
  <si>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</si>
  <si>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</si>
  <si>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</si>
  <si>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</si>
  <si>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</si>
  <si>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</si>
  <si>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</si>
  <si>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</si>
  <si>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</si>
  <si>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</si>
  <si>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</si>
  <si>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</si>
  <si>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</si>
  <si>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</si>
  <si>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</si>
  <si>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</si>
  <si>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</si>
  <si>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</si>
  <si>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</si>
  <si>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</si>
  <si>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</si>
  <si>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</si>
  <si>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</si>
  <si>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</si>
  <si>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</si>
  <si>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</si>
  <si>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</si>
  <si>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</si>
  <si>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</si>
  <si>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</si>
  <si>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</si>
  <si>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</si>
  <si>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</si>
  <si>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</si>
  <si>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</si>
  <si>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</si>
  <si>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</si>
  <si>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</si>
  <si>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</si>
  <si>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</si>
  <si>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</si>
  <si>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</si>
  <si>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</si>
  <si>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</si>
  <si>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</si>
  <si>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</si>
  <si>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</si>
  <si>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</si>
  <si>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</si>
  <si>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</si>
  <si>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</si>
  <si>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</si>
  <si>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</si>
  <si>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</si>
  <si>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</si>
  <si>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</si>
  <si>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</si>
  <si>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</si>
  <si>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</si>
  <si>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</si>
  <si>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</si>
  <si>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</si>
  <si>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</si>
  <si>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</si>
  <si>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</si>
  <si>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</si>
  <si>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</si>
  <si>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</si>
  <si>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</si>
  <si>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</si>
  <si>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</si>
  <si>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</si>
  <si>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</si>
  <si>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</si>
  <si>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</si>
  <si>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</si>
  <si>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</si>
  <si>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</si>
  <si>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</si>
  <si>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</si>
  <si>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</si>
  <si>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</si>
  <si>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</si>
  <si>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</si>
  <si>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</si>
  <si>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</si>
  <si>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</si>
  <si>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</si>
  <si>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</si>
  <si>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</si>
  <si>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</si>
  <si>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</si>
  <si>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</si>
  <si>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</si>
  <si>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</si>
  <si>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</si>
  <si>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</si>
  <si>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</si>
  <si>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</si>
  <si>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</si>
  <si>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</si>
  <si>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</si>
  <si>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</si>
  <si>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</si>
  <si>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</si>
  <si>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</si>
  <si>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</si>
  <si>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</si>
  <si>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</si>
  <si>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</si>
  <si>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</si>
  <si>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</si>
  <si>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</si>
  <si>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</si>
  <si>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</si>
  <si>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</si>
  <si>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</si>
  <si>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</si>
  <si>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</si>
  <si>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</si>
  <si>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</si>
  <si>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</si>
  <si>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</si>
  <si>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</si>
  <si>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</si>
  <si>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</si>
  <si>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</si>
  <si>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</si>
  <si>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</si>
  <si>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</si>
  <si>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</si>
  <si>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</si>
  <si>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</si>
  <si>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</si>
  <si>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</si>
  <si>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</si>
  <si>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</si>
  <si>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</si>
  <si>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</si>
  <si>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</si>
  <si>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</si>
  <si>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</si>
  <si>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</si>
  <si>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</si>
  <si>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</si>
  <si>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</si>
  <si>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</si>
  <si>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</si>
  <si>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</si>
  <si>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</si>
  <si>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</si>
  <si>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</si>
  <si>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</si>
  <si>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</si>
  <si>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</si>
  <si>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</si>
  <si>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</si>
  <si>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</si>
  <si>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</si>
  <si>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</si>
  <si>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</si>
  <si>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</si>
  <si>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</si>
  <si>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</si>
  <si>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</si>
  <si>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</si>
  <si>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</si>
  <si>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</si>
  <si>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</si>
  <si>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</si>
  <si>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</si>
  <si>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</si>
  <si>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</si>
  <si>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</si>
  <si>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</si>
  <si>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</si>
  <si>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</si>
  <si>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</si>
  <si>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</si>
  <si>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</si>
  <si>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</si>
  <si>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</si>
  <si>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</si>
  <si>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</si>
  <si>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</si>
  <si>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</si>
  <si>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</si>
  <si>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</si>
  <si>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</si>
  <si>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</si>
  <si>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</si>
  <si>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</si>
  <si>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</si>
  <si>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</si>
  <si>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</si>
  <si>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</si>
  <si>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</si>
  <si>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</si>
  <si>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</si>
  <si>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</si>
  <si>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</si>
  <si>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</si>
  <si>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</si>
  <si>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</si>
  <si>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</si>
  <si>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</si>
  <si>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</si>
  <si>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</si>
  <si>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</si>
  <si>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</si>
  <si>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</si>
  <si>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</si>
  <si>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</si>
  <si>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</si>
  <si>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</si>
  <si>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</si>
  <si>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</si>
  <si>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</si>
  <si>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</si>
  <si>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</si>
  <si>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</si>
  <si>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</si>
  <si>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</si>
  <si>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</si>
  <si>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</si>
  <si>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</si>
  <si>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</si>
  <si>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</si>
  <si>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</si>
  <si>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</si>
  <si>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</si>
  <si>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</si>
  <si>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</si>
  <si>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</si>
  <si>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</si>
  <si>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</si>
  <si>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</si>
  <si>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</si>
  <si>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</si>
  <si>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</si>
  <si>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</si>
  <si>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</si>
  <si>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</si>
  <si>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</si>
  <si>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</si>
  <si>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</si>
  <si>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</si>
  <si>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</si>
  <si>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</si>
  <si>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</si>
  <si>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</si>
  <si>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</si>
  <si>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</si>
  <si>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</si>
  <si>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</si>
  <si>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</si>
  <si>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</si>
  <si>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</si>
  <si>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</si>
  <si>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</si>
  <si>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</si>
  <si>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</si>
  <si>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</si>
  <si>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</si>
  <si>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</si>
  <si>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</si>
  <si>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</si>
  <si>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</si>
  <si>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</si>
  <si>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</si>
  <si>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</si>
  <si>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</si>
  <si>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</si>
  <si>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</si>
  <si>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</si>
  <si>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</si>
  <si>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</si>
  <si>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</si>
  <si>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</si>
  <si>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</si>
  <si>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</si>
  <si>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</si>
  <si>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</si>
  <si>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</si>
  <si>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</si>
  <si>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</si>
  <si>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</si>
  <si>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</si>
  <si>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</si>
  <si>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</si>
  <si>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</si>
  <si>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</si>
  <si>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</si>
  <si>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</si>
  <si>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</si>
  <si>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</si>
  <si>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</si>
  <si>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</si>
  <si>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</si>
  <si>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</si>
  <si>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</si>
  <si>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</si>
  <si>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</si>
  <si>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</si>
  <si>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</si>
  <si>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</si>
  <si>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</si>
  <si>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</si>
  <si>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</si>
  <si>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</si>
  <si>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</si>
  <si>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</si>
  <si>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</si>
  <si>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</si>
  <si>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</si>
  <si>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</si>
  <si>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</si>
  <si>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</si>
  <si>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</si>
  <si>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</si>
  <si>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</si>
  <si>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</si>
  <si>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</si>
  <si>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</si>
  <si>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</si>
  <si>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</si>
  <si>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</si>
  <si>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</si>
  <si>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</si>
  <si>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</si>
  <si>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</si>
  <si>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</si>
  <si>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</si>
  <si>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</si>
  <si>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</si>
  <si>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</si>
  <si>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</si>
  <si>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</si>
  <si>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</si>
  <si>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</si>
  <si>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</si>
  <si>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</si>
  <si>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</si>
  <si>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</si>
  <si>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</si>
  <si>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</si>
  <si>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</si>
  <si>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</si>
  <si>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</si>
  <si>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</si>
  <si>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</si>
  <si>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</si>
  <si>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</si>
  <si>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</si>
  <si>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</si>
  <si>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</si>
  <si>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</si>
  <si>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</si>
  <si>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</si>
  <si>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</si>
  <si>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</si>
  <si>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</si>
  <si>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</si>
  <si>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</si>
  <si>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</si>
  <si>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</si>
  <si>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</si>
  <si>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</si>
  <si>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</si>
  <si>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</si>
  <si>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</si>
  <si>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</si>
  <si>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</si>
  <si>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</si>
  <si>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</si>
  <si>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</si>
  <si>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</si>
  <si>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</si>
  <si>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</si>
  <si>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</si>
  <si>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</si>
  <si>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</si>
  <si>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</si>
  <si>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</si>
  <si>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</si>
  <si>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</si>
  <si>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</si>
  <si>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</si>
  <si>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</si>
  <si>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</si>
  <si>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</si>
  <si>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</si>
  <si>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</si>
  <si>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</si>
  <si>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</si>
  <si>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</si>
  <si>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</si>
  <si>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</si>
  <si>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</si>
  <si>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</si>
  <si>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</si>
  <si>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</si>
  <si>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</si>
  <si>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</si>
  <si>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</si>
  <si>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</si>
  <si>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</si>
  <si>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</si>
  <si>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</si>
  <si>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</si>
  <si>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</si>
  <si>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</si>
  <si>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</si>
  <si>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</si>
  <si>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</si>
  <si>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</si>
  <si>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</si>
  <si>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</si>
  <si>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</si>
  <si>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</si>
  <si>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</si>
  <si>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</si>
  <si>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</si>
  <si>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</si>
  <si>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</si>
  <si>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</si>
  <si>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</si>
  <si>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</si>
  <si>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</si>
  <si>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</si>
  <si>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</si>
  <si>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</si>
  <si>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</si>
  <si>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</si>
  <si>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</si>
  <si>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</si>
  <si>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</si>
  <si>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</si>
  <si>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</si>
  <si>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</si>
  <si>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</si>
  <si>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</si>
  <si>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</si>
  <si>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</si>
  <si>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</si>
  <si>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</si>
  <si>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</si>
  <si>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</si>
  <si>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</si>
  <si>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</si>
  <si>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</si>
  <si>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</si>
  <si>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</si>
  <si>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</si>
  <si>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</si>
  <si>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</si>
  <si>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</si>
  <si>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</si>
  <si>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</si>
  <si>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</si>
  <si>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</si>
  <si>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</si>
  <si>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</si>
  <si>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</si>
  <si>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</si>
  <si>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</si>
  <si>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</si>
  <si>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</si>
  <si>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</si>
  <si>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</si>
  <si>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</si>
  <si>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</si>
  <si>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</si>
  <si>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</si>
  <si>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</si>
  <si>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</si>
  <si>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</si>
  <si>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</si>
  <si>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</si>
  <si>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</si>
  <si>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</si>
  <si>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</si>
  <si>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</si>
  <si>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</si>
  <si>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</si>
  <si>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</si>
  <si>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</si>
  <si>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</si>
  <si>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</si>
  <si>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</si>
  <si>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</si>
  <si>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</si>
  <si>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</si>
  <si>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</si>
  <si>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</si>
  <si>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</si>
  <si>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</si>
  <si>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</si>
  <si>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</si>
  <si>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</si>
  <si>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</si>
  <si>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</si>
  <si>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</si>
  <si>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</si>
  <si>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</si>
  <si>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</si>
  <si>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</si>
  <si>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</si>
  <si>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</si>
  <si>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</si>
  <si>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</si>
  <si>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</si>
  <si>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</si>
  <si>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</si>
  <si>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</si>
  <si>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</si>
  <si>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</si>
  <si>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</si>
  <si>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</si>
  <si>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</si>
  <si>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</si>
  <si>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</si>
  <si>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</si>
  <si>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</si>
  <si>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</si>
  <si>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</si>
  <si>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</si>
  <si>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</si>
  <si>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</si>
  <si>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</si>
  <si>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</si>
  <si>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</si>
  <si>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</si>
  <si>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</si>
  <si>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</si>
  <si>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</si>
  <si>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</si>
  <si>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</si>
  <si>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</si>
  <si>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</si>
  <si>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</si>
  <si>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</si>
  <si>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</si>
  <si>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</si>
  <si>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</si>
  <si>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</si>
  <si>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</si>
  <si>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</si>
  <si>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</si>
  <si>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</si>
  <si>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</si>
  <si>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</si>
  <si>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</si>
  <si>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</si>
  <si>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</si>
  <si>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</si>
  <si>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</si>
  <si>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</si>
  <si>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</si>
  <si>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</si>
  <si>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</si>
  <si>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</si>
  <si>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</si>
  <si>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</si>
  <si>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</si>
  <si>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</si>
  <si>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</si>
  <si>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</si>
  <si>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</si>
  <si>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</si>
  <si>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</si>
  <si>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</si>
  <si>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</si>
  <si>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</si>
  <si>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</si>
  <si>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</si>
  <si>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</si>
  <si>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</si>
  <si>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</si>
  <si>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</si>
  <si>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</si>
  <si>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</si>
  <si>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</si>
  <si>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</si>
  <si>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</si>
  <si>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</si>
  <si>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</si>
  <si>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</si>
  <si>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</si>
  <si>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</si>
  <si>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</si>
  <si>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</si>
  <si>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</si>
  <si>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</si>
  <si>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</si>
  <si>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</si>
  <si>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</si>
  <si>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</si>
  <si>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</si>
  <si>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</si>
  <si>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</si>
  <si>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</si>
  <si>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</si>
  <si>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</si>
  <si>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</si>
  <si>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</si>
  <si>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</si>
  <si>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</si>
  <si>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</si>
  <si>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</si>
  <si>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</si>
  <si>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</si>
  <si>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</si>
  <si>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</si>
  <si>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</si>
  <si>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</si>
  <si>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</si>
  <si>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</si>
  <si>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</si>
  <si>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</si>
  <si>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</si>
  <si>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</si>
  <si>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</si>
  <si>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</si>
  <si>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</si>
  <si>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</si>
  <si>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</si>
  <si>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</si>
  <si>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</si>
  <si>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</si>
  <si>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</si>
  <si>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</si>
  <si>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</si>
  <si>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</si>
  <si>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</si>
  <si>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</si>
  <si>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</si>
  <si>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</si>
  <si>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</si>
  <si>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</si>
  <si>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</si>
  <si>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</si>
  <si>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</si>
  <si>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</si>
  <si>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</si>
  <si>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</si>
  <si>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</si>
  <si>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</si>
  <si>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</si>
  <si>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</si>
  <si>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</si>
  <si>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</si>
  <si>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</si>
  <si>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</si>
  <si>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</si>
  <si>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</si>
  <si>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</si>
  <si>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</si>
  <si>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</si>
  <si>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</si>
  <si>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</si>
  <si>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</si>
  <si>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</si>
  <si>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</si>
  <si>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</si>
  <si>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</si>
  <si>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</si>
  <si>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</si>
  <si>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</si>
  <si>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</si>
  <si>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</si>
  <si>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</si>
  <si>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</si>
  <si>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</si>
  <si>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</si>
  <si>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</si>
  <si>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</si>
  <si>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</si>
  <si>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</si>
  <si>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</si>
  <si>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</si>
  <si>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</si>
  <si>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</si>
  <si>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</si>
  <si>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</si>
  <si>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</si>
  <si>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</si>
  <si>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</si>
  <si>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</si>
  <si>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</si>
  <si>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</si>
  <si>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</si>
  <si>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</si>
  <si>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</si>
  <si>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</si>
  <si>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</si>
  <si>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</si>
  <si>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</si>
  <si>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</si>
  <si>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</si>
  <si>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</si>
  <si>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</si>
  <si>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</si>
  <si>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</si>
  <si>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</si>
  <si>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</si>
  <si>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</si>
  <si>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</si>
  <si>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</si>
  <si>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</si>
  <si>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</si>
  <si>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</si>
  <si>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</si>
  <si>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</si>
  <si>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</si>
  <si>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</si>
  <si>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</si>
  <si>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</si>
  <si>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</si>
  <si>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</si>
  <si>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</si>
  <si>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</si>
  <si>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</si>
  <si>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</si>
  <si>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</si>
  <si>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</si>
  <si>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</si>
  <si>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</si>
  <si>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</si>
  <si>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</si>
  <si>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</si>
  <si>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</si>
  <si>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</si>
  <si>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</si>
  <si>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</si>
  <si>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</si>
  <si>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</si>
  <si>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</si>
  <si>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</si>
  <si>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</si>
  <si>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</si>
  <si>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</si>
  <si>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</si>
  <si>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</si>
  <si>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</si>
  <si>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</si>
  <si>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</si>
  <si>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</si>
  <si>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</si>
  <si>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</si>
  <si>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</si>
  <si>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</si>
  <si>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</si>
  <si>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</si>
  <si>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</si>
  <si>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</si>
  <si>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</si>
  <si>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</si>
  <si>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</si>
  <si>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</si>
  <si>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</si>
  <si>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</si>
  <si>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</si>
  <si>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</si>
  <si>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</si>
  <si>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</si>
  <si>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</si>
  <si>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</si>
  <si>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</si>
  <si>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</si>
  <si>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</si>
  <si>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</si>
  <si>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</si>
  <si>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</si>
  <si>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</si>
  <si>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</si>
  <si>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</si>
  <si>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</si>
  <si>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</si>
  <si>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</si>
  <si>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</si>
  <si>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</si>
  <si>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</si>
  <si>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</si>
  <si>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</si>
  <si>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</si>
  <si>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</si>
  <si>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</si>
  <si>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</si>
  <si>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</si>
  <si>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</si>
  <si>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</si>
  <si>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</si>
  <si>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</si>
  <si>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</si>
  <si>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</si>
  <si>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</si>
  <si>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</si>
  <si>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</si>
  <si>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</si>
  <si>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</si>
  <si>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</si>
  <si>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</si>
  <si>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</si>
  <si>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</si>
  <si>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</si>
  <si>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</si>
  <si>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</si>
  <si>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</si>
  <si>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</si>
  <si>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</si>
  <si>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</si>
  <si>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</si>
  <si>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</si>
  <si>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</si>
  <si>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</si>
  <si>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</si>
  <si>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</si>
  <si>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</si>
  <si>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</si>
  <si>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</si>
  <si>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</si>
  <si>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</si>
  <si>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</si>
  <si>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</si>
  <si>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</si>
  <si>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</si>
  <si>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</si>
  <si>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</si>
  <si>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</si>
  <si>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</si>
  <si>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</si>
  <si>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</si>
  <si>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</si>
  <si>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</si>
  <si>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</si>
  <si>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</si>
  <si>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</si>
  <si>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</si>
  <si>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</si>
  <si>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</si>
  <si>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</si>
  <si>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</si>
  <si>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</si>
  <si>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</si>
  <si>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</si>
  <si>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</si>
  <si>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</si>
  <si>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</si>
  <si>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</si>
  <si>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</si>
  <si>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</si>
  <si>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</si>
  <si>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</si>
  <si>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</si>
  <si>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</si>
  <si>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</si>
  <si>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</si>
  <si>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</si>
  <si>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</si>
  <si>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</si>
  <si>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</si>
  <si>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</si>
  <si>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</si>
  <si>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</si>
  <si>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</si>
  <si>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</si>
  <si>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</si>
  <si>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</si>
  <si>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</si>
  <si>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</si>
  <si>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</si>
  <si>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</si>
  <si>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</si>
  <si>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</si>
  <si>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</si>
  <si>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</si>
  <si>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</si>
  <si>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</si>
  <si>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</si>
  <si>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</si>
  <si>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</si>
  <si>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</si>
  <si>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</si>
  <si>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</si>
  <si>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</si>
  <si>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</si>
  <si>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</si>
  <si>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</si>
  <si>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</si>
  <si>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</si>
  <si>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</si>
  <si>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</si>
  <si>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</si>
  <si>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</si>
  <si>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</si>
  <si>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</si>
  <si>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</si>
  <si>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</si>
  <si>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</si>
  <si>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</si>
  <si>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</si>
  <si>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</si>
  <si>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</si>
  <si>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</si>
  <si>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</si>
  <si>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</si>
  <si>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</si>
  <si>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</si>
  <si>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</si>
  <si>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</si>
  <si>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</si>
  <si>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</si>
  <si>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</si>
  <si>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</si>
  <si>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</si>
  <si>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</si>
  <si>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</si>
  <si>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</si>
  <si>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</si>
  <si>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</si>
  <si>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</si>
  <si>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</si>
  <si>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</si>
  <si>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</si>
  <si>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</si>
  <si>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</si>
  <si>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</si>
  <si>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</si>
  <si>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</si>
  <si>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</si>
  <si>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</si>
  <si>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</si>
  <si>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</si>
  <si>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</si>
  <si>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</si>
  <si>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</si>
  <si>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</si>
  <si>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</si>
  <si>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</si>
  <si>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</si>
  <si>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</si>
  <si>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</si>
  <si>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</si>
  <si>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</si>
  <si>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</si>
  <si>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</si>
  <si>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</si>
  <si>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</si>
  <si>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</si>
  <si>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</si>
  <si>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</si>
  <si>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</si>
  <si>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</si>
  <si>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</si>
  <si>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</si>
  <si>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</si>
  <si>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</si>
  <si>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</si>
  <si>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</si>
  <si>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</si>
  <si>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</si>
  <si>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</si>
  <si>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</si>
  <si>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</si>
  <si>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</si>
  <si>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</si>
  <si>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</si>
  <si>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</si>
  <si>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</si>
  <si>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</si>
  <si>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</si>
  <si>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</si>
  <si>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</si>
  <si>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</si>
  <si>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</si>
  <si>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</si>
  <si>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</si>
  <si>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</si>
  <si>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</si>
  <si>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</si>
  <si>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</si>
  <si>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</si>
  <si>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</si>
  <si>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</si>
  <si>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</si>
  <si>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</si>
  <si>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</si>
  <si>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</si>
  <si>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</si>
  <si>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</si>
  <si>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</si>
  <si>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</si>
  <si>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</si>
  <si>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</si>
  <si>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</si>
  <si>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</si>
  <si>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</si>
  <si>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</si>
  <si>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</si>
  <si>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</si>
  <si>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</si>
  <si>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</si>
  <si>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</si>
  <si>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</si>
  <si>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</si>
  <si>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</si>
  <si>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</si>
  <si>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</si>
  <si>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</si>
  <si>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</si>
  <si>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</si>
  <si>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</si>
  <si>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</si>
  <si>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</si>
  <si>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</si>
  <si>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</si>
  <si>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</si>
  <si>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</si>
  <si>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</si>
  <si>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</si>
  <si>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</si>
  <si>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</si>
  <si>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</si>
  <si>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</si>
  <si>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</si>
  <si>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</si>
  <si>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</si>
  <si>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</si>
  <si>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</si>
  <si>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</si>
  <si>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</si>
  <si>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</si>
  <si>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</si>
  <si>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</si>
  <si>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</si>
  <si>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</si>
  <si>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</si>
  <si>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</si>
  <si>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</si>
  <si>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</si>
  <si>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</si>
  <si>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</si>
  <si>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</si>
  <si>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</si>
  <si>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</si>
  <si>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</si>
  <si>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</si>
  <si>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</si>
  <si>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</si>
  <si>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</si>
  <si>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</si>
  <si>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</si>
  <si>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</si>
  <si>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</si>
  <si>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</si>
  <si>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</si>
  <si>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</si>
  <si>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</si>
  <si>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</si>
  <si>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</si>
  <si>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</si>
  <si>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</si>
  <si>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</si>
  <si>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</si>
  <si>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</si>
  <si>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</si>
  <si>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</si>
  <si>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</si>
  <si>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</si>
  <si>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</si>
  <si>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</si>
  <si>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</si>
  <si>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</si>
  <si>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</si>
  <si>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</si>
  <si>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</si>
  <si>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</si>
  <si>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</si>
  <si>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</si>
  <si>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</si>
  <si>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</si>
  <si>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</si>
  <si>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</si>
  <si>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</si>
  <si>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</si>
  <si>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</si>
  <si>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</si>
  <si>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</si>
  <si>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</si>
  <si>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</si>
  <si>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</si>
  <si>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</si>
  <si>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</si>
  <si>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</si>
  <si>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</si>
  <si>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</si>
  <si>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</si>
  <si>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</si>
  <si>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</si>
  <si>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</si>
  <si>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</si>
  <si>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</si>
  <si>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</si>
  <si>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</si>
  <si>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</si>
  <si>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</si>
  <si>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</si>
  <si>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</si>
  <si>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</si>
  <si>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</si>
  <si>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</si>
  <si>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</si>
  <si>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</si>
  <si>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</si>
  <si>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</si>
  <si>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</si>
  <si>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</si>
  <si>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</si>
  <si>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</si>
  <si>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</si>
  <si>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</si>
  <si>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</si>
  <si>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</si>
  <si>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</si>
  <si>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</si>
  <si>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</si>
  <si>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</si>
  <si>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</si>
  <si>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</si>
  <si>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</si>
  <si>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</si>
  <si>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</si>
  <si>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</si>
  <si>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</si>
  <si>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</si>
  <si>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</si>
  <si>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</si>
  <si>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</si>
  <si>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</si>
  <si>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</si>
  <si>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</si>
  <si>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</si>
  <si>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</si>
  <si>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</si>
  <si>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</si>
  <si>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</si>
  <si>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</si>
  <si>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</si>
  <si>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</si>
  <si>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</si>
  <si>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</si>
  <si>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</si>
  <si>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</si>
  <si>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</si>
  <si>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</si>
  <si>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</si>
  <si>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</si>
  <si>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</si>
  <si>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</si>
  <si>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</si>
  <si>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</si>
  <si>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</si>
  <si>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</si>
  <si>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</si>
  <si>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</si>
  <si>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</si>
  <si>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</si>
  <si>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</si>
  <si>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</si>
  <si>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</si>
  <si>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</si>
  <si>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</si>
  <si>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</si>
  <si>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</si>
  <si>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</si>
  <si>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</si>
  <si>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</si>
  <si>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</si>
  <si>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</si>
  <si>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</si>
  <si>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</si>
  <si>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</si>
  <si>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</si>
  <si>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</si>
  <si>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</si>
  <si>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</si>
  <si>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</si>
  <si>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</si>
  <si>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</si>
  <si>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</si>
  <si>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</si>
  <si>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</si>
  <si>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</si>
  <si>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</si>
  <si>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</si>
  <si>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</si>
  <si>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</si>
  <si>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</si>
  <si>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</si>
  <si>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</si>
  <si>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</si>
  <si>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</si>
  <si>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</si>
  <si>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</si>
  <si>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</si>
  <si>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</si>
  <si>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</si>
  <si>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</si>
  <si>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</si>
  <si>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</si>
  <si>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</si>
  <si>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</si>
  <si>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</si>
  <si>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</si>
  <si>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</si>
  <si>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</si>
  <si>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</si>
  <si>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</si>
  <si>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</si>
  <si>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</si>
  <si>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</si>
  <si>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</si>
  <si>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</si>
  <si>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</si>
  <si>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</si>
  <si>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</si>
  <si>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</si>
  <si>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</si>
  <si>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</si>
  <si>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</si>
  <si>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</si>
  <si>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</si>
  <si>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</si>
  <si>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</si>
  <si>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</si>
  <si>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</si>
  <si>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</si>
  <si>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</si>
  <si>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</si>
  <si>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</si>
  <si>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</si>
  <si>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</si>
  <si>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</si>
  <si>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</si>
  <si>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</si>
  <si>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</si>
  <si>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</si>
  <si>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</si>
  <si>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</si>
  <si>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</si>
  <si>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</si>
  <si>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</si>
  <si>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</si>
  <si>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</si>
  <si>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</si>
  <si>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</si>
  <si>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</si>
  <si>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</si>
  <si>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</si>
  <si>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</si>
  <si>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</si>
  <si>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</si>
  <si>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</si>
  <si>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</si>
  <si>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</si>
  <si>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</si>
  <si>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</si>
  <si>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</si>
  <si>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</si>
  <si>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</si>
  <si>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</si>
  <si>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</si>
  <si>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</si>
  <si>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</si>
  <si>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</si>
  <si>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</si>
  <si>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</si>
  <si>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</si>
  <si>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</si>
  <si>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</si>
  <si>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</si>
  <si>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</si>
  <si>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</si>
  <si>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</si>
  <si>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</si>
  <si>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</si>
  <si>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</si>
  <si>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</si>
  <si>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</si>
  <si>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</si>
  <si>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</si>
  <si>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</si>
  <si>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</si>
  <si>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</si>
  <si>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</si>
  <si>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</si>
  <si>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</si>
  <si>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</si>
  <si>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</si>
  <si>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</si>
  <si>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</si>
  <si>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</si>
  <si>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</si>
  <si>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</si>
  <si>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</si>
  <si>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</si>
  <si>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</si>
  <si>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</si>
  <si>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</si>
  <si>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</si>
  <si>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</si>
  <si>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</si>
  <si>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</si>
  <si>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</si>
  <si>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</si>
  <si>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</si>
  <si>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</si>
  <si>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</si>
  <si>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</si>
  <si>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</si>
  <si>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</si>
  <si>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</si>
  <si>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</si>
  <si>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</si>
  <si>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</si>
  <si>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</si>
  <si>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</si>
  <si>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</si>
  <si>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</si>
  <si>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</si>
  <si>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</si>
  <si>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</si>
  <si>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</si>
  <si>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</si>
  <si>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</si>
  <si>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</si>
  <si>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</si>
  <si>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</si>
  <si>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</si>
  <si>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</si>
  <si>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</si>
  <si>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</si>
  <si>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</si>
  <si>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</si>
  <si>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</si>
  <si>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</si>
  <si>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</si>
  <si>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</si>
  <si>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</si>
  <si>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</si>
  <si>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</si>
  <si>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</si>
  <si>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</si>
  <si>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</si>
  <si>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</si>
  <si>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</si>
  <si>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</si>
  <si>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</si>
  <si>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</si>
  <si>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</si>
  <si>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</si>
  <si>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</si>
  <si>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</si>
  <si>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</si>
  <si>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</si>
  <si>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</si>
  <si>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</si>
  <si>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</si>
  <si>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</si>
  <si>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</si>
  <si>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</si>
  <si>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</si>
  <si>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</si>
  <si>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</si>
  <si>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</si>
  <si>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</si>
  <si>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</si>
  <si>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</si>
  <si>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</si>
  <si>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</si>
  <si>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</si>
  <si>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</si>
  <si>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</si>
  <si>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</si>
  <si>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</si>
  <si>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</si>
  <si>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</si>
  <si>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</si>
  <si>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</si>
  <si>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</si>
  <si>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</si>
  <si>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</si>
  <si>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</si>
  <si>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</si>
  <si>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</si>
  <si>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</si>
  <si>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</si>
  <si>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</si>
  <si>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</si>
  <si>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</si>
  <si>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</si>
  <si>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</si>
  <si>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</si>
  <si>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</si>
  <si>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</si>
  <si>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</si>
  <si>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</si>
  <si>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</si>
  <si>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</si>
  <si>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</si>
  <si>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</si>
  <si>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</si>
  <si>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</si>
  <si>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</si>
  <si>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</si>
  <si>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</si>
  <si>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</si>
  <si>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</si>
  <si>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</si>
  <si>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</si>
  <si>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</si>
  <si>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</si>
  <si>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</si>
  <si>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</si>
  <si>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</si>
  <si>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</si>
  <si>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</si>
  <si>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</si>
  <si>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</si>
  <si>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</si>
  <si>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</si>
  <si>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</si>
  <si>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</si>
  <si>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</si>
  <si>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</si>
  <si>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</si>
  <si>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</si>
  <si>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</si>
  <si>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</si>
  <si>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</si>
  <si>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</si>
  <si>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</si>
  <si>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</si>
  <si>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</si>
  <si>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</si>
  <si>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</si>
  <si>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</si>
  <si>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</si>
  <si>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</si>
  <si>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</si>
  <si>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</si>
  <si>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</si>
  <si>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</si>
  <si>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</si>
  <si>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</si>
  <si>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</si>
  <si>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</si>
  <si>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</si>
  <si>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</si>
  <si>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</si>
  <si>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</si>
  <si>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</si>
  <si>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</si>
  <si>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</si>
  <si>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</si>
  <si>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</si>
  <si>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</si>
  <si>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</si>
  <si>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</si>
  <si>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</si>
  <si>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</si>
  <si>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</si>
  <si>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</si>
  <si>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</si>
  <si>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</si>
  <si>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</si>
  <si>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</si>
  <si>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</si>
  <si>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</si>
  <si>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</si>
  <si>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</si>
  <si>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</si>
  <si>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</si>
  <si>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</si>
  <si>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</si>
  <si>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</si>
  <si>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</si>
  <si>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</si>
  <si>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</si>
  <si>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</si>
  <si>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</si>
  <si>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</si>
  <si>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</si>
  <si>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</si>
  <si>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</si>
  <si>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</si>
  <si>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</si>
  <si>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</si>
  <si>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</si>
  <si>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</si>
  <si>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</si>
  <si>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</si>
  <si>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</si>
  <si>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</si>
  <si>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</si>
  <si>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</si>
  <si>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</si>
  <si>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</si>
  <si>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</si>
  <si>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</si>
  <si>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</si>
  <si>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</si>
  <si>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</si>
  <si>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</si>
  <si>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</si>
  <si>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</si>
  <si>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</si>
  <si>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</si>
  <si>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</si>
  <si>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</si>
  <si>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</si>
  <si>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</si>
  <si>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</si>
  <si>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</si>
  <si>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</si>
  <si>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</si>
  <si>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</si>
  <si>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</si>
  <si>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</si>
  <si>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</si>
  <si>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</si>
  <si>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</si>
  <si>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</si>
  <si>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</si>
  <si>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</si>
  <si>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</si>
  <si>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</si>
  <si>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</si>
  <si>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</si>
  <si>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</si>
  <si>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</si>
  <si>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</si>
  <si>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</si>
  <si>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</si>
  <si>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</si>
  <si>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</si>
  <si>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</si>
  <si>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</si>
  <si>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</si>
  <si>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</si>
  <si>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</si>
  <si>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</si>
  <si>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</si>
  <si>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</si>
  <si>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</si>
  <si>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</si>
  <si>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</si>
  <si>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</si>
  <si>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</si>
  <si>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</si>
  <si>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</si>
  <si>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</si>
  <si>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</si>
  <si>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</si>
  <si>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</si>
  <si>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</si>
  <si>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</si>
  <si>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</si>
  <si>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</si>
  <si>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</si>
  <si>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</si>
  <si>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</si>
  <si>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</si>
  <si>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</si>
  <si>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</si>
  <si>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</si>
  <si>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</si>
  <si>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</si>
  <si>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</si>
  <si>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</si>
  <si>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</si>
  <si>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</si>
  <si>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</si>
  <si>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</si>
  <si>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</si>
  <si>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</si>
  <si>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</si>
  <si>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</si>
  <si>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</si>
  <si>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</si>
  <si>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</si>
  <si>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</si>
  <si>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</si>
  <si>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</si>
  <si>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</si>
  <si>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</si>
  <si>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</si>
  <si>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</si>
  <si>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</si>
  <si>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</si>
  <si>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</si>
  <si>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</si>
  <si>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</si>
  <si>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</si>
  <si>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</si>
  <si>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</si>
  <si>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</si>
  <si>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</si>
  <si>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</si>
  <si>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</si>
  <si>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</si>
  <si>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</si>
  <si>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</si>
  <si>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</si>
  <si>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</si>
  <si>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</si>
  <si>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</si>
  <si>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</si>
  <si>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</si>
  <si>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</si>
  <si>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</si>
  <si>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</si>
  <si>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</si>
  <si>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</si>
  <si>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</si>
  <si>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</si>
  <si>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</si>
  <si>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</si>
  <si>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</si>
  <si>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</si>
  <si>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</si>
  <si>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</si>
  <si>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</si>
  <si>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</si>
  <si>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</si>
  <si>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</si>
  <si>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</si>
  <si>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</si>
  <si>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</si>
  <si>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</si>
  <si>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</si>
  <si>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</si>
  <si>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</si>
  <si>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</si>
  <si>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</si>
  <si>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</si>
  <si>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</si>
  <si>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</si>
  <si>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</si>
  <si>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</si>
  <si>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</si>
  <si>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</si>
  <si>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</si>
  <si>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</si>
  <si>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</si>
  <si>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</si>
  <si>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</si>
  <si>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</si>
  <si>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</si>
  <si>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</si>
  <si>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</si>
  <si>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</si>
  <si>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</si>
  <si>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</si>
  <si>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</si>
  <si>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</si>
  <si>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</si>
  <si>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</si>
  <si>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</si>
  <si>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</si>
  <si>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</si>
  <si>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</si>
  <si>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</si>
  <si>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</si>
  <si>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</si>
  <si>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</si>
  <si>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</si>
  <si>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</si>
  <si>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</si>
  <si>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</si>
  <si>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</si>
  <si>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</si>
  <si>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</si>
  <si>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</si>
  <si>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</si>
  <si>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</si>
  <si>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</si>
  <si>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</si>
  <si>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</si>
  <si>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</si>
  <si>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</si>
  <si>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</si>
  <si>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</si>
  <si>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</si>
  <si>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</si>
  <si>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</si>
  <si>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</si>
  <si>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</si>
  <si>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</si>
  <si>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</si>
  <si>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</si>
  <si>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</si>
  <si>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</si>
  <si>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</si>
  <si>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</si>
  <si>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</si>
  <si>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</si>
  <si>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</si>
  <si>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</si>
  <si>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</si>
  <si>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</si>
  <si>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</si>
  <si>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</si>
  <si>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</si>
  <si>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</si>
  <si>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</si>
  <si>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</si>
  <si>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</si>
  <si>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</si>
  <si>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</si>
  <si>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</si>
  <si>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</si>
  <si>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</si>
  <si>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</si>
  <si>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</si>
  <si>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</si>
  <si>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</si>
  <si>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</si>
  <si>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</si>
  <si>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</si>
  <si>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</si>
  <si>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</si>
  <si>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</si>
  <si>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</si>
  <si>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</si>
  <si>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</si>
  <si>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</si>
  <si>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</si>
  <si>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</si>
  <si>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</si>
  <si>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</si>
  <si>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</si>
  <si>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</si>
  <si>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</si>
  <si>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</si>
  <si>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</si>
  <si>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</si>
  <si>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</si>
  <si>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</si>
  <si>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</si>
  <si>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</si>
  <si>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</si>
  <si>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</si>
  <si>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</si>
  <si>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</si>
  <si>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</si>
  <si>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</si>
  <si>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</si>
  <si>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</si>
  <si>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</si>
  <si>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</si>
  <si>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</si>
  <si>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</si>
  <si>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</si>
  <si>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</si>
  <si>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</si>
  <si>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</si>
  <si>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</si>
  <si>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</si>
  <si>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</si>
  <si>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</si>
  <si>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</si>
  <si>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</si>
  <si>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</si>
  <si>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</si>
  <si>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</si>
  <si>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</si>
  <si>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</si>
  <si>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</si>
  <si>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</si>
  <si>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</si>
  <si>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</si>
  <si>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</si>
  <si>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</si>
  <si>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</si>
  <si>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</si>
  <si>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</si>
  <si>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</si>
  <si>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</si>
  <si>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</si>
  <si>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</si>
  <si>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</si>
  <si>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</si>
  <si>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</si>
  <si>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</si>
  <si>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</si>
  <si>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</si>
  <si>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</si>
  <si>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</si>
  <si>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</si>
  <si>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</si>
  <si>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</si>
  <si>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</si>
  <si>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</si>
  <si>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</si>
  <si>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</si>
  <si>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</si>
  <si>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</si>
  <si>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</si>
  <si>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</si>
  <si>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</si>
  <si>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</si>
  <si>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</si>
  <si>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</si>
  <si>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</si>
  <si>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</si>
  <si>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</si>
  <si>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</si>
  <si>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</si>
  <si>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</si>
  <si>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</si>
  <si>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</si>
  <si>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</si>
  <si>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</si>
  <si>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</si>
  <si>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</si>
  <si>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</si>
  <si>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</si>
  <si>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</si>
  <si>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</si>
  <si>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</si>
  <si>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</si>
  <si>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</si>
  <si>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</si>
  <si>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</si>
  <si>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</si>
  <si>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</si>
  <si>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</si>
  <si>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</si>
  <si>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</si>
  <si>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</si>
  <si>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</si>
  <si>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</si>
  <si>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</si>
  <si>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</si>
  <si>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</si>
  <si>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</si>
  <si>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</si>
  <si>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</si>
  <si>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</si>
  <si>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</si>
  <si>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</si>
  <si>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</si>
  <si>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</si>
  <si>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</si>
  <si>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</si>
  <si>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</si>
  <si>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</si>
  <si>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</si>
  <si>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</si>
  <si>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</si>
  <si>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</si>
  <si>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</si>
  <si>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</si>
  <si>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</si>
  <si>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</si>
  <si>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</si>
  <si>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</si>
  <si>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</si>
  <si>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</si>
  <si>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</si>
  <si>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</si>
  <si>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</si>
  <si>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</si>
  <si>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</si>
  <si>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</si>
  <si>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</si>
  <si>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</si>
  <si>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</si>
  <si>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</si>
  <si>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</si>
  <si>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</si>
  <si>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</si>
  <si>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</si>
  <si>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</si>
  <si>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</si>
  <si>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</si>
  <si>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</si>
  <si>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</si>
  <si>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</si>
  <si>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</si>
  <si>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</si>
  <si>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</si>
  <si>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</si>
  <si>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</si>
  <si>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</si>
  <si>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</si>
  <si>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</si>
  <si>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</si>
  <si>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</si>
  <si>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</si>
  <si>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</si>
  <si>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</si>
  <si>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</si>
  <si>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</si>
  <si>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</si>
  <si>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</si>
  <si>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</si>
  <si>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</si>
  <si>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</si>
  <si>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</si>
  <si>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</si>
  <si>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</si>
  <si>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</si>
  <si>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</si>
  <si>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</si>
  <si>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</si>
  <si>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</si>
  <si>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</si>
  <si>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</si>
  <si>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</si>
  <si>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</si>
  <si>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</si>
  <si>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</si>
  <si>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</si>
  <si>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</si>
  <si>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</si>
  <si>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</si>
  <si>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</si>
  <si>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</si>
  <si>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</si>
  <si>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</si>
  <si>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</si>
  <si>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</si>
  <si>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</si>
  <si>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</si>
  <si>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</si>
  <si>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</si>
  <si>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</si>
  <si>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</si>
  <si>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</si>
  <si>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</si>
  <si>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</si>
  <si>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</si>
  <si>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</si>
  <si>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</si>
  <si>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</si>
  <si>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</si>
  <si>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</si>
  <si>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</si>
  <si>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</si>
  <si>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</si>
  <si>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</si>
  <si>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</si>
  <si>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</si>
  <si>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</si>
  <si>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</si>
  <si>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</si>
  <si>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</si>
  <si>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</si>
  <si>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</si>
  <si>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</si>
  <si>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</si>
  <si>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Precios de DICIEMBRE 2025</t>
  </si>
  <si>
    <t>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</si>
</sst>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6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47625</xdr:rowOff>
    </xdr:from>
    <xdr:to>
      <xdr:col>4</xdr:col>
      <xdr:colOff>723901</xdr:colOff>
      <xdr:row>2</xdr:row>
      <xdr:rowOff>114221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PROMEDIO%20DIC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"/>
      <sheetName val="Equipos"/>
      <sheetName val="RV"/>
      <sheetName val="CARGA TRITURADO"/>
      <sheetName val="Flete"/>
      <sheetName val="Hoja2"/>
      <sheetName val="Hoja3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B2" t="str">
            <v>INSUMOS Q INFLUYEN EN FÓRMULAS</v>
          </cell>
          <cell r="F2" t="str">
            <v>INDEC</v>
          </cell>
        </row>
        <row r="3">
          <cell r="A3" t="str">
            <v xml:space="preserve">ÍNDICES - PRECIOS </v>
          </cell>
          <cell r="F3" t="str">
            <v>SE TOMA …</v>
          </cell>
          <cell r="J3" t="str">
            <v>SE TOMA …</v>
          </cell>
        </row>
        <row r="4">
          <cell r="D4">
            <v>45931</v>
          </cell>
          <cell r="F4" t="str">
            <v>FÓRMULA</v>
          </cell>
          <cell r="H4">
            <v>45962</v>
          </cell>
          <cell r="J4" t="str">
            <v>FÓRMULA</v>
          </cell>
          <cell r="L4">
            <v>45992</v>
          </cell>
        </row>
        <row r="5">
          <cell r="D5">
            <v>1475</v>
          </cell>
          <cell r="E5" t="e">
            <v>#REF!</v>
          </cell>
          <cell r="F5" t="str">
            <v>(ÚLTIMO DEL MES)</v>
          </cell>
          <cell r="G5" t="str">
            <v>FAL</v>
          </cell>
          <cell r="H5">
            <v>1475</v>
          </cell>
          <cell r="I5">
            <v>1</v>
          </cell>
          <cell r="J5" t="str">
            <v>(ÚLTIMO DEL MES)</v>
          </cell>
          <cell r="K5" t="str">
            <v>FAL</v>
          </cell>
          <cell r="L5">
            <v>1480</v>
          </cell>
        </row>
        <row r="6">
          <cell r="A6" t="str">
            <v xml:space="preserve">MATERIALES </v>
          </cell>
          <cell r="D6">
            <v>1460.6818181818182</v>
          </cell>
          <cell r="E6" t="e">
            <v>#REF!</v>
          </cell>
          <cell r="F6" t="str">
            <v>DÓLAR PROMEDIO</v>
          </cell>
          <cell r="H6">
            <v>1452.6470588235295</v>
          </cell>
          <cell r="I6">
            <v>0.99449930898141115</v>
          </cell>
          <cell r="J6" t="str">
            <v>DÓLAR PROMEDIO</v>
          </cell>
          <cell r="L6">
            <v>1471.8421052631579</v>
          </cell>
        </row>
        <row r="7">
          <cell r="A7" t="str">
            <v>Codigo Registro</v>
          </cell>
          <cell r="B7" t="str">
            <v>Producto</v>
          </cell>
          <cell r="C7" t="str">
            <v>U</v>
          </cell>
          <cell r="E7" t="str">
            <v xml:space="preserve">Δ </v>
          </cell>
          <cell r="F7" t="str">
            <v>PROMEDIO</v>
          </cell>
          <cell r="G7" t="str">
            <v xml:space="preserve">INDEC </v>
          </cell>
          <cell r="I7" t="str">
            <v xml:space="preserve">Δ </v>
          </cell>
          <cell r="J7" t="str">
            <v>PROMEDIO</v>
          </cell>
          <cell r="K7" t="str">
            <v xml:space="preserve">INDEC </v>
          </cell>
        </row>
        <row r="8">
          <cell r="A8" t="str">
            <v>ac.002</v>
          </cell>
          <cell r="B8" t="str">
            <v>ALAMBRE DE PUAS X 500 M.</v>
          </cell>
          <cell r="C8" t="str">
            <v>rollo</v>
          </cell>
          <cell r="D8">
            <v>239295.84811894924</v>
          </cell>
          <cell r="E8" t="e">
            <v>#REF!</v>
          </cell>
          <cell r="F8" t="e">
            <v>#REF!</v>
          </cell>
          <cell r="G8">
            <v>0.95851409918749997</v>
          </cell>
          <cell r="H8">
            <v>243080.25263572505</v>
          </cell>
          <cell r="I8">
            <v>1.0158147521009</v>
          </cell>
          <cell r="K8">
            <v>1.0158147521009</v>
          </cell>
          <cell r="L8">
            <v>246008.48667191036</v>
          </cell>
        </row>
        <row r="9">
          <cell r="A9" t="str">
            <v>ac.009</v>
          </cell>
          <cell r="B9" t="str">
            <v>HIERRO TORSIONADO DIAM. 4,2MM</v>
          </cell>
          <cell r="C9" t="str">
            <v>kg</v>
          </cell>
          <cell r="D9">
            <v>4340.8195427263381</v>
          </cell>
          <cell r="E9" t="e">
            <v>#REF!</v>
          </cell>
          <cell r="F9" t="str">
            <v>=AC.015</v>
          </cell>
          <cell r="H9">
            <v>4460.9031850732408</v>
          </cell>
          <cell r="I9">
            <v>1.0276638181258007</v>
          </cell>
          <cell r="J9" t="str">
            <v>=AC.015</v>
          </cell>
          <cell r="L9">
            <v>4557.8640393128999</v>
          </cell>
        </row>
        <row r="10">
          <cell r="A10" t="str">
            <v>ac.010</v>
          </cell>
          <cell r="B10" t="str">
            <v>HIERRO TORSIONADO DIAM. 6MM</v>
          </cell>
          <cell r="C10" t="str">
            <v>kg</v>
          </cell>
          <cell r="D10">
            <v>4471.9447456015014</v>
          </cell>
          <cell r="E10" t="e">
            <v>#REF!</v>
          </cell>
          <cell r="F10" t="str">
            <v>=AC.015</v>
          </cell>
          <cell r="H10">
            <v>4595.6558117124514</v>
          </cell>
          <cell r="I10">
            <v>1.0276638181258007</v>
          </cell>
          <cell r="J10" t="str">
            <v>=AC.015</v>
          </cell>
          <cell r="L10">
            <v>4695.5456086455306</v>
          </cell>
        </row>
        <row r="11">
          <cell r="A11" t="str">
            <v>ac.011</v>
          </cell>
          <cell r="B11" t="str">
            <v>HIERRO TORSIONADO DIAM. 8MM</v>
          </cell>
          <cell r="C11" t="str">
            <v>kg</v>
          </cell>
          <cell r="D11">
            <v>4482.7999021874321</v>
          </cell>
          <cell r="E11" t="e">
            <v>#REF!</v>
          </cell>
          <cell r="F11" t="str">
            <v>=AC.015</v>
          </cell>
          <cell r="H11">
            <v>4606.8112633759019</v>
          </cell>
          <cell r="I11">
            <v>1.0276638181258007</v>
          </cell>
          <cell r="J11" t="str">
            <v>=AC.015</v>
          </cell>
          <cell r="L11">
            <v>4706.9435318619026</v>
          </cell>
        </row>
        <row r="12">
          <cell r="A12" t="str">
            <v>ac.012</v>
          </cell>
          <cell r="B12" t="str">
            <v>HIERRO TORSIONADO DIAM. 12MM</v>
          </cell>
          <cell r="C12" t="str">
            <v>kg</v>
          </cell>
          <cell r="D12">
            <v>4668.8733180436011</v>
          </cell>
          <cell r="E12" t="e">
            <v>#REF!</v>
          </cell>
          <cell r="F12" t="str">
            <v>=AC.015</v>
          </cell>
          <cell r="H12">
            <v>4798.0321803663628</v>
          </cell>
          <cell r="I12">
            <v>1.0276638181258007</v>
          </cell>
          <cell r="J12" t="str">
            <v>=AC.015</v>
          </cell>
          <cell r="L12">
            <v>4902.3207693755094</v>
          </cell>
        </row>
        <row r="13">
          <cell r="A13" t="str">
            <v>ac.013</v>
          </cell>
          <cell r="B13" t="str">
            <v>HIERRO TORSIONADO DIAM. 16MM</v>
          </cell>
          <cell r="C13" t="str">
            <v>kg</v>
          </cell>
          <cell r="D13">
            <v>4945.8685860568521</v>
          </cell>
          <cell r="E13" t="e">
            <v>#REF!</v>
          </cell>
          <cell r="F13" t="str">
            <v>=AC.015</v>
          </cell>
          <cell r="H13">
            <v>5082.6901950956399</v>
          </cell>
          <cell r="I13">
            <v>1.0276638181258007</v>
          </cell>
          <cell r="J13" t="str">
            <v>=AC.015</v>
          </cell>
          <cell r="L13">
            <v>5193.1660253716836</v>
          </cell>
        </row>
        <row r="14">
          <cell r="A14" t="str">
            <v>ac.014</v>
          </cell>
          <cell r="B14" t="str">
            <v>HIERRO LISO HERRERO DE 10 MM.</v>
          </cell>
          <cell r="C14" t="str">
            <v>kg</v>
          </cell>
          <cell r="D14">
            <v>4159.1091647840558</v>
          </cell>
          <cell r="E14" t="e">
            <v>#REF!</v>
          </cell>
          <cell r="F14" t="str">
            <v>=AC.015</v>
          </cell>
          <cell r="H14">
            <v>4274.1660042839922</v>
          </cell>
          <cell r="I14">
            <v>1.0276638181258007</v>
          </cell>
          <cell r="J14" t="str">
            <v>=AC.015</v>
          </cell>
          <cell r="L14">
            <v>4367.0679951463389</v>
          </cell>
        </row>
        <row r="15">
          <cell r="A15" t="str">
            <v>ac.015</v>
          </cell>
          <cell r="B15" t="str">
            <v>HIERRO MEJORADO DE 10 MM.</v>
          </cell>
          <cell r="C15" t="str">
            <v>kg</v>
          </cell>
          <cell r="D15">
            <v>4704.4482621355255</v>
          </cell>
          <cell r="E15" t="e">
            <v>#REF!</v>
          </cell>
          <cell r="F15" t="e">
            <v>#REF!</v>
          </cell>
          <cell r="G15">
            <v>0.93959639513358262</v>
          </cell>
          <cell r="H15">
            <v>4834.591263241482</v>
          </cell>
          <cell r="I15">
            <v>1.0276638181258007</v>
          </cell>
          <cell r="K15">
            <v>1.0276638181258007</v>
          </cell>
          <cell r="L15">
            <v>4939.6744895154879</v>
          </cell>
        </row>
        <row r="16">
          <cell r="A16" t="str">
            <v>ac.016</v>
          </cell>
          <cell r="B16" t="str">
            <v>ACERO EN BARRAS 10 MM</v>
          </cell>
          <cell r="C16" t="str">
            <v>tn</v>
          </cell>
          <cell r="D16">
            <v>4394873.008461941</v>
          </cell>
          <cell r="E16" t="e">
            <v>#REF!</v>
          </cell>
          <cell r="F16" t="str">
            <v>=AC.015</v>
          </cell>
          <cell r="H16">
            <v>4516451.9760540221</v>
          </cell>
          <cell r="I16">
            <v>1.0276638181258007</v>
          </cell>
          <cell r="J16" t="str">
            <v>=AC.015</v>
          </cell>
          <cell r="L16">
            <v>4614620.2221607585</v>
          </cell>
        </row>
        <row r="17">
          <cell r="A17" t="str">
            <v>ac.029</v>
          </cell>
          <cell r="B17" t="str">
            <v>ELECTRODOS 2,5 MM</v>
          </cell>
          <cell r="C17" t="str">
            <v>kg</v>
          </cell>
          <cell r="D17">
            <v>7215.80549098949</v>
          </cell>
          <cell r="E17" t="e">
            <v>#REF!</v>
          </cell>
          <cell r="F17" t="e">
            <v>#REF!</v>
          </cell>
          <cell r="G17">
            <v>0.99927474233932989</v>
          </cell>
          <cell r="H17">
            <v>7323.4809201354074</v>
          </cell>
          <cell r="I17">
            <v>1.0149221634757719</v>
          </cell>
          <cell r="K17">
            <v>1.0149221634757719</v>
          </cell>
          <cell r="L17">
            <v>7360.4120274883444</v>
          </cell>
        </row>
        <row r="18">
          <cell r="A18" t="str">
            <v>ac.030</v>
          </cell>
          <cell r="B18" t="str">
            <v>MALLA SIMA R92</v>
          </cell>
          <cell r="C18" t="str">
            <v>kg</v>
          </cell>
          <cell r="D18">
            <v>8284.6855247806761</v>
          </cell>
          <cell r="E18" t="e">
            <v>#REF!</v>
          </cell>
          <cell r="F18" t="e">
            <v>#REF!</v>
          </cell>
          <cell r="G18">
            <v>0.96185634457135649</v>
          </cell>
          <cell r="H18">
            <v>7968.6773347887711</v>
          </cell>
          <cell r="I18">
            <v>0.96185634457135649</v>
          </cell>
          <cell r="K18">
            <v>0.96185634457135649</v>
          </cell>
          <cell r="L18">
            <v>8191.6130757458777</v>
          </cell>
        </row>
        <row r="19">
          <cell r="A19" t="str">
            <v>ac.034</v>
          </cell>
          <cell r="B19" t="str">
            <v>METAL DESPLEGADO 0.75MX2.00M.</v>
          </cell>
          <cell r="C19" t="str">
            <v>u</v>
          </cell>
          <cell r="D19">
            <v>4629.7943823424466</v>
          </cell>
          <cell r="E19">
            <v>1.048600882153244</v>
          </cell>
          <cell r="G19">
            <v>1.048600882153244</v>
          </cell>
          <cell r="H19">
            <v>4647.8227381660363</v>
          </cell>
          <cell r="I19">
            <v>1.0038939862842178</v>
          </cell>
          <cell r="K19">
            <v>1.0038939862842178</v>
          </cell>
          <cell r="L19">
            <v>4705.3220451656707</v>
          </cell>
        </row>
        <row r="20">
          <cell r="A20" t="str">
            <v>ac.040</v>
          </cell>
          <cell r="B20" t="str">
            <v>MALLA SIMA Q92</v>
          </cell>
          <cell r="C20" t="str">
            <v>kg</v>
          </cell>
          <cell r="D20">
            <v>7194.6265021297804</v>
          </cell>
          <cell r="E20" t="e">
            <v>#REF!</v>
          </cell>
          <cell r="F20" t="str">
            <v>=AC.030</v>
          </cell>
          <cell r="H20">
            <v>6920.1971478947553</v>
          </cell>
          <cell r="I20">
            <v>0.96185634457135649</v>
          </cell>
          <cell r="J20" t="str">
            <v>=AC.030</v>
          </cell>
          <cell r="L20">
            <v>7113.8000777059506</v>
          </cell>
        </row>
        <row r="21">
          <cell r="A21" t="str">
            <v>ac.050</v>
          </cell>
          <cell r="B21" t="str">
            <v>CLAVOS P.P. 2"</v>
          </cell>
          <cell r="C21" t="str">
            <v>kg</v>
          </cell>
          <cell r="D21">
            <v>6473.5810055015481</v>
          </cell>
          <cell r="E21">
            <v>1.0212038029934001</v>
          </cell>
          <cell r="G21">
            <v>1.0212038029934001</v>
          </cell>
          <cell r="H21">
            <v>6431.3828315408782</v>
          </cell>
          <cell r="I21">
            <v>0.99348147896429995</v>
          </cell>
          <cell r="K21">
            <v>0.99348147896429995</v>
          </cell>
          <cell r="L21">
            <v>6451.0129800373579</v>
          </cell>
        </row>
        <row r="22">
          <cell r="A22" t="str">
            <v>ac.051</v>
          </cell>
          <cell r="B22" t="str">
            <v>CLAVOS P.P. 2 1/2"</v>
          </cell>
          <cell r="C22" t="str">
            <v>kg</v>
          </cell>
          <cell r="D22">
            <v>6078.6217047877608</v>
          </cell>
          <cell r="E22">
            <v>1.0212038029934001</v>
          </cell>
          <cell r="F22" t="str">
            <v>=AC.050</v>
          </cell>
          <cell r="H22">
            <v>6038.9980813370385</v>
          </cell>
          <cell r="I22">
            <v>0.99348147896429995</v>
          </cell>
          <cell r="J22" t="str">
            <v>=AC.050</v>
          </cell>
          <cell r="L22">
            <v>6057.4305759049603</v>
          </cell>
        </row>
        <row r="23">
          <cell r="A23" t="str">
            <v>ac.052</v>
          </cell>
          <cell r="B23" t="str">
            <v>CLAVOS P.P. 1"</v>
          </cell>
          <cell r="C23" t="str">
            <v>kg</v>
          </cell>
          <cell r="D23">
            <v>7379.7765186794741</v>
          </cell>
          <cell r="E23">
            <v>1.0212038029934001</v>
          </cell>
          <cell r="F23" t="str">
            <v>=AC.050</v>
          </cell>
          <cell r="H23">
            <v>7331.671290203697</v>
          </cell>
          <cell r="I23">
            <v>0.99348147896429995</v>
          </cell>
          <cell r="J23" t="str">
            <v>=AC.050</v>
          </cell>
          <cell r="L23">
            <v>7354.0493385836271</v>
          </cell>
        </row>
        <row r="24">
          <cell r="A24" t="str">
            <v>ac.053</v>
          </cell>
          <cell r="B24" t="str">
            <v>CLAVOS CABEZA DE PLOMO 3"</v>
          </cell>
          <cell r="C24" t="str">
            <v>kg</v>
          </cell>
          <cell r="D24">
            <v>10819.837789044012</v>
          </cell>
          <cell r="E24">
            <v>1.0212038029934001</v>
          </cell>
          <cell r="F24" t="str">
            <v>=AC.050</v>
          </cell>
          <cell r="H24">
            <v>10749.308448813266</v>
          </cell>
          <cell r="I24">
            <v>0.99348147896429995</v>
          </cell>
          <cell r="J24" t="str">
            <v>=AC.050</v>
          </cell>
          <cell r="L24">
            <v>10782.117959086831</v>
          </cell>
        </row>
        <row r="25">
          <cell r="A25" t="str">
            <v>ac.060</v>
          </cell>
          <cell r="B25" t="str">
            <v>ALAMBRE ROMBOIDAL 150X50X14</v>
          </cell>
          <cell r="C25" t="str">
            <v>m</v>
          </cell>
          <cell r="D25">
            <v>22116.330418013415</v>
          </cell>
          <cell r="E25">
            <v>1.0556418872800626</v>
          </cell>
          <cell r="F25">
            <v>0.99503595328641303</v>
          </cell>
          <cell r="G25">
            <v>1.060908285568456</v>
          </cell>
          <cell r="H25">
            <v>22153.015264243073</v>
          </cell>
          <cell r="I25">
            <v>1.0016587221087898</v>
          </cell>
          <cell r="J25">
            <v>1.0016587221087898</v>
          </cell>
          <cell r="K25">
            <v>0.96570907180578991</v>
          </cell>
          <cell r="L25">
            <v>22202.064412603886</v>
          </cell>
        </row>
        <row r="26">
          <cell r="A26" t="str">
            <v>ac.061</v>
          </cell>
          <cell r="B26" t="str">
            <v>ALAMBRE NEGRO Nº16</v>
          </cell>
          <cell r="C26" t="str">
            <v>kg</v>
          </cell>
          <cell r="D26">
            <v>6358.2644744312674</v>
          </cell>
          <cell r="E26">
            <v>0.96568547510328329</v>
          </cell>
          <cell r="G26">
            <v>0.96568547510328329</v>
          </cell>
          <cell r="H26">
            <v>6507.3806700805135</v>
          </cell>
          <cell r="I26">
            <v>1.0234523424196795</v>
          </cell>
          <cell r="K26">
            <v>1.0234523424196795</v>
          </cell>
          <cell r="L26">
            <v>6507.3806700805135</v>
          </cell>
        </row>
        <row r="27">
          <cell r="A27" t="str">
            <v>ac.062</v>
          </cell>
          <cell r="B27" t="str">
            <v>ALAMBRE NEGRO N°14</v>
          </cell>
          <cell r="C27" t="str">
            <v>kg</v>
          </cell>
          <cell r="D27">
            <v>6833.9648358741269</v>
          </cell>
          <cell r="E27">
            <v>0.96568547510328329</v>
          </cell>
          <cell r="F27" t="str">
            <v>=AC.061</v>
          </cell>
          <cell r="H27">
            <v>6994.2373192890964</v>
          </cell>
          <cell r="I27">
            <v>1.0234523424196795</v>
          </cell>
          <cell r="J27" t="str">
            <v>=AC.061</v>
          </cell>
          <cell r="L27">
            <v>6994.2373192890964</v>
          </cell>
        </row>
        <row r="28">
          <cell r="A28" t="str">
            <v>ac.070</v>
          </cell>
          <cell r="B28" t="str">
            <v>ALAMBRE GALVANIZ. 16/14</v>
          </cell>
          <cell r="C28" t="str">
            <v>m</v>
          </cell>
          <cell r="D28">
            <v>373.22394236693691</v>
          </cell>
          <cell r="E28" t="e">
            <v>#REF!</v>
          </cell>
          <cell r="F28" t="str">
            <v>=AC.002</v>
          </cell>
          <cell r="H28">
            <v>379.12638649359059</v>
          </cell>
          <cell r="I28">
            <v>1.0158147521009</v>
          </cell>
          <cell r="J28" t="str">
            <v>=AC.002</v>
          </cell>
          <cell r="L28">
            <v>383.69348224451591</v>
          </cell>
        </row>
        <row r="29">
          <cell r="A29" t="str">
            <v>ac.071</v>
          </cell>
          <cell r="B29" t="str">
            <v>ALAMBRE GALVANIZ. 17/15</v>
          </cell>
          <cell r="C29" t="str">
            <v>m</v>
          </cell>
          <cell r="D29">
            <v>405.53047762640767</v>
          </cell>
          <cell r="E29" t="e">
            <v>#REF!</v>
          </cell>
          <cell r="F29" t="str">
            <v>=AC.070</v>
          </cell>
          <cell r="H29">
            <v>411.94384159942888</v>
          </cell>
          <cell r="I29">
            <v>1.0158147521009</v>
          </cell>
          <cell r="J29" t="str">
            <v>=AC.070</v>
          </cell>
          <cell r="L29">
            <v>416.906268472401</v>
          </cell>
        </row>
        <row r="30">
          <cell r="A30" t="str">
            <v>ac.072</v>
          </cell>
          <cell r="B30" t="str">
            <v>ALAMBRE GALVANIZADO N° 14</v>
          </cell>
          <cell r="C30" t="str">
            <v>kg</v>
          </cell>
          <cell r="D30">
            <v>8379.0115185361738</v>
          </cell>
          <cell r="E30" t="e">
            <v>#REF!</v>
          </cell>
          <cell r="F30" t="str">
            <v>=AC.070</v>
          </cell>
          <cell r="H30">
            <v>8511.5235085524091</v>
          </cell>
          <cell r="I30">
            <v>1.0158147521009</v>
          </cell>
          <cell r="J30" t="str">
            <v>=AC.070</v>
          </cell>
          <cell r="L30">
            <v>8614.0564480540179</v>
          </cell>
        </row>
        <row r="31">
          <cell r="A31" t="str">
            <v>ac.073</v>
          </cell>
          <cell r="B31" t="str">
            <v>ALAMBRE TEJIDO 2" X 2 MTS 2"-200-10-14</v>
          </cell>
          <cell r="C31" t="str">
            <v>m</v>
          </cell>
          <cell r="D31">
            <v>36532.596099677161</v>
          </cell>
          <cell r="E31">
            <v>1.0556418872800626</v>
          </cell>
          <cell r="F31" t="str">
            <v>=AC.060</v>
          </cell>
          <cell r="H31">
            <v>36593.193524519185</v>
          </cell>
          <cell r="I31">
            <v>1.0016587221087898</v>
          </cell>
          <cell r="J31" t="str">
            <v>=AC.060</v>
          </cell>
          <cell r="L31">
            <v>36674.2147740769</v>
          </cell>
        </row>
        <row r="32">
          <cell r="A32" t="str">
            <v>ac.080</v>
          </cell>
          <cell r="B32" t="str">
            <v>HIERRO PLANCHUELA 1/2"X1/8"</v>
          </cell>
          <cell r="C32" t="str">
            <v>m</v>
          </cell>
          <cell r="D32">
            <v>1831.93845344038</v>
          </cell>
          <cell r="E32" t="e">
            <v>#REF!</v>
          </cell>
          <cell r="F32" t="e">
            <v>#REF!</v>
          </cell>
          <cell r="G32">
            <v>0.94828884252188683</v>
          </cell>
          <cell r="H32">
            <v>1887.7879551172289</v>
          </cell>
          <cell r="I32">
            <v>1.0304865600544404</v>
          </cell>
          <cell r="K32">
            <v>1.0304865600544404</v>
          </cell>
          <cell r="L32">
            <v>1935.3542221703783</v>
          </cell>
        </row>
        <row r="33">
          <cell r="A33" t="str">
            <v>ac.081</v>
          </cell>
          <cell r="B33" t="str">
            <v>HIERRO PLANCHUELA 5/8"X1/8"</v>
          </cell>
          <cell r="C33" t="str">
            <v>m</v>
          </cell>
          <cell r="D33">
            <v>2143.484120579672</v>
          </cell>
          <cell r="E33" t="e">
            <v>#REF!</v>
          </cell>
          <cell r="F33" t="str">
            <v>=AC.080</v>
          </cell>
          <cell r="H33">
            <v>2208.8315779474633</v>
          </cell>
          <cell r="I33">
            <v>1.0304865600544404</v>
          </cell>
          <cell r="J33" t="str">
            <v>=AC.080</v>
          </cell>
          <cell r="L33">
            <v>2264.4871257155673</v>
          </cell>
        </row>
        <row r="34">
          <cell r="A34" t="str">
            <v>ac.089</v>
          </cell>
          <cell r="B34" t="str">
            <v>GANCHO "J" P/CHAPA GALVANIZADA DE 0,50</v>
          </cell>
          <cell r="C34" t="str">
            <v>u</v>
          </cell>
          <cell r="D34">
            <v>728.32124793857486</v>
          </cell>
          <cell r="E34" t="e">
            <v>#REF!</v>
          </cell>
          <cell r="F34" t="str">
            <v>=AC.002</v>
          </cell>
          <cell r="H34">
            <v>739.83946792454151</v>
          </cell>
          <cell r="I34">
            <v>1.0158147521009</v>
          </cell>
          <cell r="J34" t="str">
            <v>=AC.002</v>
          </cell>
          <cell r="L34">
            <v>748.75184598816156</v>
          </cell>
        </row>
        <row r="35">
          <cell r="A35" t="str">
            <v>ac.090</v>
          </cell>
          <cell r="B35" t="str">
            <v>GANCHO P/ALAMBRE TEJIDO 3/8"X200 MM</v>
          </cell>
          <cell r="C35" t="str">
            <v>u</v>
          </cell>
          <cell r="D35">
            <v>1690.3461712780158</v>
          </cell>
          <cell r="E35" t="e">
            <v>#REF!</v>
          </cell>
          <cell r="F35" t="str">
            <v>=AC.089</v>
          </cell>
          <cell r="H35">
            <v>1717.0785769414831</v>
          </cell>
          <cell r="I35">
            <v>1.0158147521009</v>
          </cell>
          <cell r="J35" t="str">
            <v>=AC.089</v>
          </cell>
          <cell r="L35">
            <v>1737.7631363710784</v>
          </cell>
        </row>
        <row r="36">
          <cell r="A36" t="str">
            <v>ac.091</v>
          </cell>
          <cell r="B36" t="str">
            <v>TORNIQUETAS Nº7 AEREA</v>
          </cell>
          <cell r="C36" t="str">
            <v>u</v>
          </cell>
          <cell r="D36">
            <v>9093.6535141175209</v>
          </cell>
          <cell r="E36" t="e">
            <v>#REF!</v>
          </cell>
          <cell r="F36" t="str">
            <v>=AC.089</v>
          </cell>
          <cell r="H36">
            <v>9237.4673901347669</v>
          </cell>
          <cell r="I36">
            <v>1.0158147521009</v>
          </cell>
          <cell r="J36" t="str">
            <v>=AC.089</v>
          </cell>
          <cell r="L36">
            <v>9348.7453163613791</v>
          </cell>
        </row>
        <row r="37">
          <cell r="A37" t="str">
            <v>ac.092</v>
          </cell>
          <cell r="B37" t="str">
            <v>TIRAFONDO 6,5 MM X 3"</v>
          </cell>
          <cell r="C37" t="str">
            <v>u</v>
          </cell>
          <cell r="D37">
            <v>325.69998491860065</v>
          </cell>
          <cell r="E37" t="e">
            <v>#REF!</v>
          </cell>
          <cell r="F37" t="str">
            <v>=AC.089</v>
          </cell>
          <cell r="H37">
            <v>330.85084943935516</v>
          </cell>
          <cell r="I37">
            <v>1.0158147521009</v>
          </cell>
          <cell r="J37" t="str">
            <v>=AC.089</v>
          </cell>
          <cell r="L37">
            <v>334.83640033345011</v>
          </cell>
        </row>
        <row r="38">
          <cell r="A38" t="str">
            <v>ac.093</v>
          </cell>
          <cell r="B38" t="str">
            <v>ACERO P/PRETENS. Ø 7 MM</v>
          </cell>
          <cell r="C38" t="str">
            <v>tn</v>
          </cell>
          <cell r="D38">
            <v>4745409.0785651263</v>
          </cell>
          <cell r="E38" t="e">
            <v>#REF!</v>
          </cell>
          <cell r="F38" t="str">
            <v>=AC.015</v>
          </cell>
          <cell r="H38">
            <v>4876685.2122470755</v>
          </cell>
          <cell r="I38">
            <v>1.0276638181258007</v>
          </cell>
          <cell r="J38" t="str">
            <v>=AC.015</v>
          </cell>
          <cell r="L38">
            <v>4982683.3799767857</v>
          </cell>
        </row>
        <row r="39">
          <cell r="A39" t="str">
            <v>ac.100</v>
          </cell>
          <cell r="B39" t="str">
            <v>HIERRO TORSIONADO DIAM. 20MM</v>
          </cell>
          <cell r="C39" t="str">
            <v>kg</v>
          </cell>
          <cell r="D39">
            <v>5012.4698260078758</v>
          </cell>
          <cell r="E39" t="e">
            <v>#REF!</v>
          </cell>
          <cell r="F39" t="str">
            <v>=AC.015</v>
          </cell>
          <cell r="H39">
            <v>5151.1338796356213</v>
          </cell>
          <cell r="I39">
            <v>1.0276638181258007</v>
          </cell>
          <cell r="J39" t="str">
            <v>=AC.015</v>
          </cell>
          <cell r="L39">
            <v>5263.0973813192204</v>
          </cell>
        </row>
        <row r="40">
          <cell r="A40" t="str">
            <v>ac.101</v>
          </cell>
          <cell r="B40" t="str">
            <v>HIERRO TORSIONADO DE 14MM</v>
          </cell>
          <cell r="C40" t="str">
            <v>kg</v>
          </cell>
          <cell r="D40">
            <v>5057.4533210256141</v>
          </cell>
          <cell r="E40" t="e">
            <v>#REF!</v>
          </cell>
          <cell r="F40" t="str">
            <v>=AC.015</v>
          </cell>
          <cell r="H40">
            <v>5197.3617898781931</v>
          </cell>
          <cell r="I40">
            <v>1.0276638181258007</v>
          </cell>
          <cell r="J40" t="str">
            <v>=AC.015</v>
          </cell>
          <cell r="L40">
            <v>5310.3300875595696</v>
          </cell>
        </row>
        <row r="41">
          <cell r="A41" t="str">
            <v>ac.102</v>
          </cell>
          <cell r="B41" t="str">
            <v>HIERRO LISO HERRERO DE 6 MM - 12 MTS</v>
          </cell>
          <cell r="C41" t="str">
            <v>barra</v>
          </cell>
          <cell r="D41">
            <v>11580.249366994094</v>
          </cell>
          <cell r="E41" t="e">
            <v>#REF!</v>
          </cell>
          <cell r="F41" t="str">
            <v>=AC.015</v>
          </cell>
          <cell r="H41">
            <v>11900.603279334036</v>
          </cell>
          <cell r="I41">
            <v>1.0276638181258007</v>
          </cell>
          <cell r="J41" t="str">
            <v>=AC.015</v>
          </cell>
          <cell r="L41">
            <v>12159.271224379916</v>
          </cell>
        </row>
        <row r="42">
          <cell r="A42" t="str">
            <v>ac.103</v>
          </cell>
          <cell r="B42" t="str">
            <v>HIERRO LISO HERRERO DE 8 MM - 12 MTS</v>
          </cell>
          <cell r="C42" t="str">
            <v>barra</v>
          </cell>
          <cell r="D42">
            <v>19790.955639105112</v>
          </cell>
          <cell r="E42" t="e">
            <v>#REF!</v>
          </cell>
          <cell r="F42" t="str">
            <v>=AC.015</v>
          </cell>
          <cell r="H42">
            <v>20338.449036441103</v>
          </cell>
          <cell r="I42">
            <v>1.0276638181258007</v>
          </cell>
          <cell r="J42" t="str">
            <v>=AC.015</v>
          </cell>
          <cell r="L42">
            <v>20780.519467174006</v>
          </cell>
        </row>
        <row r="43">
          <cell r="A43" t="str">
            <v>ac.104</v>
          </cell>
          <cell r="B43" t="str">
            <v>HIERRO LISO HERRERO DE 12 MM - 12 MTS</v>
          </cell>
          <cell r="C43" t="str">
            <v>barra</v>
          </cell>
          <cell r="D43">
            <v>44373.127475713969</v>
          </cell>
          <cell r="E43" t="e">
            <v>#REF!</v>
          </cell>
          <cell r="F43" t="str">
            <v>=AC.015</v>
          </cell>
          <cell r="H43">
            <v>45600.657603875086</v>
          </cell>
          <cell r="I43">
            <v>1.0276638181258007</v>
          </cell>
          <cell r="J43" t="str">
            <v>=AC.015</v>
          </cell>
          <cell r="L43">
            <v>46591.819826349849</v>
          </cell>
        </row>
        <row r="44">
          <cell r="A44" t="str">
            <v>ac.105</v>
          </cell>
          <cell r="B44" t="str">
            <v>HIERRO LISO HERRERO DE 16 MM - 12 MTS</v>
          </cell>
          <cell r="C44" t="str">
            <v>barra</v>
          </cell>
          <cell r="D44">
            <v>77201.780329951085</v>
          </cell>
          <cell r="E44" t="e">
            <v>#REF!</v>
          </cell>
          <cell r="F44" t="str">
            <v>=AC.015</v>
          </cell>
          <cell r="H44">
            <v>79337.476339986868</v>
          </cell>
          <cell r="I44">
            <v>1.0276638181258007</v>
          </cell>
          <cell r="J44" t="str">
            <v>=AC.015</v>
          </cell>
          <cell r="L44">
            <v>81061.931940118346</v>
          </cell>
        </row>
        <row r="45">
          <cell r="A45" t="str">
            <v>ac.106</v>
          </cell>
          <cell r="B45" t="str">
            <v>ELECTRODOS 3,25MM CONARCO PUNTA AZUL</v>
          </cell>
          <cell r="C45" t="str">
            <v>kg</v>
          </cell>
          <cell r="D45">
            <v>14176.133122681127</v>
          </cell>
          <cell r="E45" t="e">
            <v>#REF!</v>
          </cell>
          <cell r="F45" t="str">
            <v>=AC.029</v>
          </cell>
          <cell r="H45">
            <v>14387.671698592079</v>
          </cell>
          <cell r="I45">
            <v>1.0149221634757719</v>
          </cell>
          <cell r="J45" t="str">
            <v>=AC.029</v>
          </cell>
          <cell r="L45">
            <v>14460.226355845109</v>
          </cell>
        </row>
        <row r="46">
          <cell r="A46" t="str">
            <v>ac.107</v>
          </cell>
          <cell r="B46" t="str">
            <v>ELECTRODOS 3,25MM CONARCO PUNTA NARANJA</v>
          </cell>
          <cell r="C46" t="str">
            <v>kg</v>
          </cell>
          <cell r="D46">
            <v>19886.011685452468</v>
          </cell>
          <cell r="E46" t="e">
            <v>#REF!</v>
          </cell>
          <cell r="F46" t="str">
            <v>=AC.029</v>
          </cell>
          <cell r="G46" t="str">
            <v>Ó ESTAÑO + PLOMO?</v>
          </cell>
          <cell r="H46">
            <v>20182.754002703899</v>
          </cell>
          <cell r="I46">
            <v>1.0149221634757719</v>
          </cell>
          <cell r="J46" t="str">
            <v>=AC.029</v>
          </cell>
          <cell r="K46" t="str">
            <v>Ó ESTAÑO + PLOMO?</v>
          </cell>
          <cell r="L46">
            <v>20284.532304973036</v>
          </cell>
        </row>
        <row r="47">
          <cell r="A47" t="str">
            <v>ac.111</v>
          </cell>
          <cell r="B47" t="str">
            <v>GANCHO "J" P/CHAPA GALVANIZADA    DE 60MM</v>
          </cell>
          <cell r="C47" t="str">
            <v>u</v>
          </cell>
          <cell r="D47">
            <v>1096.9510993024896</v>
          </cell>
          <cell r="E47" t="e">
            <v>#REF!</v>
          </cell>
          <cell r="F47" t="str">
            <v>=AC.089</v>
          </cell>
          <cell r="H47">
            <v>1114.2991090047683</v>
          </cell>
          <cell r="I47">
            <v>1.0158147521009</v>
          </cell>
          <cell r="J47" t="str">
            <v>=AC.089</v>
          </cell>
          <cell r="L47">
            <v>1127.7223654894012</v>
          </cell>
        </row>
        <row r="48">
          <cell r="A48" t="str">
            <v>ac.116</v>
          </cell>
          <cell r="B48" t="str">
            <v>CAÑO ESTRUCTURAL 25X25X1,6 X 6 M</v>
          </cell>
          <cell r="C48" t="str">
            <v>m</v>
          </cell>
          <cell r="D48">
            <v>6803.9836091361594</v>
          </cell>
          <cell r="E48" t="e">
            <v>#REF!</v>
          </cell>
          <cell r="F48" t="e">
            <v>#REF!</v>
          </cell>
          <cell r="G48">
            <v>0.96854323228009997</v>
          </cell>
          <cell r="H48">
            <v>6867.6444801967491</v>
          </cell>
          <cell r="I48">
            <v>1.0093564115844</v>
          </cell>
          <cell r="K48">
            <v>1.0093564115844</v>
          </cell>
          <cell r="L48">
            <v>7129.5868807828665</v>
          </cell>
        </row>
        <row r="49">
          <cell r="A49" t="str">
            <v>ac.117</v>
          </cell>
          <cell r="B49" t="str">
            <v>CAÑO ESTRUCTURAL REDONDO 2"X1,2 X 6 M</v>
          </cell>
          <cell r="C49" t="str">
            <v>m</v>
          </cell>
          <cell r="D49">
            <v>8746.6867902790491</v>
          </cell>
          <cell r="E49" t="e">
            <v>#REF!</v>
          </cell>
          <cell r="F49" t="str">
            <v>=AC.116</v>
          </cell>
          <cell r="H49">
            <v>8828.5243918887354</v>
          </cell>
          <cell r="I49">
            <v>1.0093564115844</v>
          </cell>
          <cell r="J49" t="str">
            <v>=AC.116</v>
          </cell>
          <cell r="L49">
            <v>9165.2577332130913</v>
          </cell>
        </row>
        <row r="50">
          <cell r="A50" t="str">
            <v>ac.118</v>
          </cell>
          <cell r="B50" t="str">
            <v>CAÑO ESTRUCTURAL REDONDO 2 - 1/2"X1,6 X 6 M</v>
          </cell>
          <cell r="C50" t="str">
            <v>m</v>
          </cell>
          <cell r="D50">
            <v>14015.548172383264</v>
          </cell>
          <cell r="E50" t="e">
            <v>#REF!</v>
          </cell>
          <cell r="F50" t="str">
            <v>=AC.116</v>
          </cell>
          <cell r="H50">
            <v>14146.683409665067</v>
          </cell>
          <cell r="I50">
            <v>1.0093564115844</v>
          </cell>
          <cell r="J50" t="str">
            <v>=AC.116</v>
          </cell>
          <cell r="L50">
            <v>14686.259420529466</v>
          </cell>
        </row>
        <row r="51">
          <cell r="A51" t="str">
            <v>ac.119</v>
          </cell>
          <cell r="B51" t="str">
            <v>HIERRO ANGULO 3/4 X 1/8 X 6M</v>
          </cell>
          <cell r="C51" t="str">
            <v>m</v>
          </cell>
          <cell r="D51">
            <v>3915.9454860148458</v>
          </cell>
          <cell r="E51" t="e">
            <v>#REF!</v>
          </cell>
          <cell r="F51" t="str">
            <v>=AC.080</v>
          </cell>
          <cell r="H51">
            <v>4035.3291932441521</v>
          </cell>
          <cell r="I51">
            <v>1.0304865600544404</v>
          </cell>
          <cell r="J51" t="str">
            <v>=AC.080</v>
          </cell>
          <cell r="L51">
            <v>4137.0066859587942</v>
          </cell>
        </row>
        <row r="52">
          <cell r="A52" t="str">
            <v>ac.120</v>
          </cell>
          <cell r="B52" t="str">
            <v>HIERRO ANGULO 2 X 3/16 X 6M</v>
          </cell>
          <cell r="C52" t="str">
            <v>m</v>
          </cell>
          <cell r="D52">
            <v>11165.654991167679</v>
          </cell>
          <cell r="E52" t="e">
            <v>#REF!</v>
          </cell>
          <cell r="F52" t="str">
            <v>=AC.080</v>
          </cell>
          <cell r="H52">
            <v>11506.057402603075</v>
          </cell>
          <cell r="I52">
            <v>1.0304865600544404</v>
          </cell>
          <cell r="J52" t="str">
            <v>=AC.080</v>
          </cell>
          <cell r="L52">
            <v>11795.973543691653</v>
          </cell>
        </row>
        <row r="53">
          <cell r="A53" t="str">
            <v>ac.121</v>
          </cell>
          <cell r="B53" t="str">
            <v>HIERRO ANGULO 1-1/2 X 3/16 X 6M</v>
          </cell>
          <cell r="C53" t="str">
            <v>m</v>
          </cell>
          <cell r="D53">
            <v>9967.135311882148</v>
          </cell>
          <cell r="E53" t="e">
            <v>#REF!</v>
          </cell>
          <cell r="F53" t="str">
            <v>=AC.080</v>
          </cell>
          <cell r="H53">
            <v>10270.998981138577</v>
          </cell>
          <cell r="I53">
            <v>1.0304865600544404</v>
          </cell>
          <cell r="J53" t="str">
            <v>=AC.080</v>
          </cell>
          <cell r="L53">
            <v>10529.795568496358</v>
          </cell>
        </row>
        <row r="54">
          <cell r="A54" t="str">
            <v>ac.200</v>
          </cell>
          <cell r="B54" t="str">
            <v>TORNILLOS T1 X 100</v>
          </cell>
          <cell r="C54" t="str">
            <v>u</v>
          </cell>
          <cell r="D54">
            <v>10627.022668275795</v>
          </cell>
          <cell r="E54">
            <v>1.0000398157856318</v>
          </cell>
          <cell r="F54">
            <v>1.0000398157856318</v>
          </cell>
          <cell r="G54">
            <v>1.0000398157856318</v>
          </cell>
          <cell r="H54">
            <v>10649.870414423913</v>
          </cell>
          <cell r="I54">
            <v>1.0021499668214997</v>
          </cell>
          <cell r="J54">
            <v>1.0021499668214997</v>
          </cell>
          <cell r="K54">
            <v>1.0021499668214997</v>
          </cell>
          <cell r="L54">
            <v>10649.870414423913</v>
          </cell>
        </row>
        <row r="55">
          <cell r="A55" t="str">
            <v>ac.201</v>
          </cell>
          <cell r="B55" t="str">
            <v>TORNILLOS T2 X 100</v>
          </cell>
          <cell r="C55" t="str">
            <v>u</v>
          </cell>
          <cell r="D55">
            <v>7952.7395589253219</v>
          </cell>
          <cell r="E55">
            <v>1.0000398157856318</v>
          </cell>
          <cell r="F55" t="str">
            <v>´=AC.200</v>
          </cell>
          <cell r="H55">
            <v>7969.8376851170397</v>
          </cell>
          <cell r="I55">
            <v>1.0021499668214997</v>
          </cell>
          <cell r="J55" t="str">
            <v>´=AC.200</v>
          </cell>
          <cell r="L55">
            <v>7969.8376851170397</v>
          </cell>
        </row>
        <row r="56">
          <cell r="A56" t="str">
            <v>ac.500</v>
          </cell>
          <cell r="B56" t="str">
            <v>MALLA SIMA Q - 55 25X25</v>
          </cell>
          <cell r="C56" t="str">
            <v>m2</v>
          </cell>
          <cell r="D56">
            <v>6168.6595546280305</v>
          </cell>
          <cell r="E56" t="e">
            <v>#REF!</v>
          </cell>
          <cell r="F56" t="str">
            <v>=AC.030</v>
          </cell>
          <cell r="H56">
            <v>5933.3643301196889</v>
          </cell>
          <cell r="I56">
            <v>0.96185634457135649</v>
          </cell>
          <cell r="J56" t="str">
            <v>=AC.030</v>
          </cell>
          <cell r="L56">
            <v>6099.3591267127122</v>
          </cell>
        </row>
        <row r="57">
          <cell r="A57" t="str">
            <v>ad.001</v>
          </cell>
          <cell r="B57" t="str">
            <v>ANTISOL NORMALIZADO</v>
          </cell>
          <cell r="C57" t="str">
            <v>l</v>
          </cell>
          <cell r="D57">
            <v>2785.8641080969351</v>
          </cell>
          <cell r="E57">
            <v>1.009715911445026</v>
          </cell>
          <cell r="F57">
            <v>1.009715911445026</v>
          </cell>
          <cell r="G57">
            <v>1.009715911445026</v>
          </cell>
          <cell r="H57">
            <v>2884.231759734555</v>
          </cell>
          <cell r="I57">
            <v>1.0353095656574636</v>
          </cell>
          <cell r="J57">
            <v>1.0353095656574636</v>
          </cell>
          <cell r="K57">
            <v>1.0353095656574636</v>
          </cell>
          <cell r="L57">
            <v>2924.0322680186896</v>
          </cell>
        </row>
        <row r="58">
          <cell r="A58" t="str">
            <v>ad.002</v>
          </cell>
          <cell r="B58" t="str">
            <v>ACELERANTE DE FRAGÜE</v>
          </cell>
          <cell r="C58" t="str">
            <v>l</v>
          </cell>
          <cell r="D58">
            <v>2874.34285908007</v>
          </cell>
          <cell r="E58">
            <v>1.009715911445026</v>
          </cell>
          <cell r="F58" t="str">
            <v>´=ad.001</v>
          </cell>
          <cell r="H58">
            <v>2975.834656984819</v>
          </cell>
          <cell r="I58">
            <v>1.0353095656574636</v>
          </cell>
          <cell r="J58" t="str">
            <v>´=ad.001</v>
          </cell>
          <cell r="L58">
            <v>3016.8992252247999</v>
          </cell>
        </row>
        <row r="59">
          <cell r="A59" t="str">
            <v>ai.002</v>
          </cell>
          <cell r="B59" t="str">
            <v>MEMBRANA S/ALUMINIO 4 MM ESPESOR</v>
          </cell>
          <cell r="C59" t="str">
            <v>m2</v>
          </cell>
          <cell r="D59">
            <v>7051.3801895794668</v>
          </cell>
          <cell r="E59">
            <v>1.0357923932225668</v>
          </cell>
          <cell r="F59">
            <v>1.0357923932225668</v>
          </cell>
          <cell r="G59">
            <v>1.0357923932225668</v>
          </cell>
          <cell r="H59">
            <v>7061.6236701257949</v>
          </cell>
          <cell r="I59">
            <v>1.0014526915683069</v>
          </cell>
          <cell r="J59">
            <v>1.0014526915683069</v>
          </cell>
          <cell r="K59">
            <v>1.0014526915683069</v>
          </cell>
          <cell r="L59">
            <v>7082.9162005513754</v>
          </cell>
        </row>
        <row r="60">
          <cell r="A60" t="str">
            <v>ai.004</v>
          </cell>
          <cell r="B60" t="str">
            <v>HIDRÓFUGO CERECITA IGGAM</v>
          </cell>
          <cell r="C60" t="str">
            <v>l</v>
          </cell>
          <cell r="D60">
            <v>1778.9096311583851</v>
          </cell>
          <cell r="E60">
            <v>1.0357923932225668</v>
          </cell>
          <cell r="F60">
            <v>1.0357923932225668</v>
          </cell>
          <cell r="G60">
            <v>1.0357923932225668</v>
          </cell>
          <cell r="H60">
            <v>1781.4938381803488</v>
          </cell>
          <cell r="I60">
            <v>1.0014526915683069</v>
          </cell>
          <cell r="J60">
            <v>1.0014526915683069</v>
          </cell>
          <cell r="K60">
            <v>1.0014526915683069</v>
          </cell>
          <cell r="L60">
            <v>1786.8654798203461</v>
          </cell>
        </row>
        <row r="61">
          <cell r="A61" t="str">
            <v>ai.005</v>
          </cell>
          <cell r="B61" t="str">
            <v>MEMBRANA B/TEJAS C/AISLAC. TÉRMICA TBA5</v>
          </cell>
          <cell r="C61" t="str">
            <v>m2</v>
          </cell>
          <cell r="D61">
            <v>8298.9034500765574</v>
          </cell>
          <cell r="E61">
            <v>1.0036622106637978</v>
          </cell>
          <cell r="F61">
            <v>1.0036622106637978</v>
          </cell>
          <cell r="G61">
            <v>1.0036622106637978</v>
          </cell>
          <cell r="H61">
            <v>8424.6040521299547</v>
          </cell>
          <cell r="I61">
            <v>1.0151466519413763</v>
          </cell>
          <cell r="J61">
            <v>1.0151466519413763</v>
          </cell>
          <cell r="K61">
            <v>1.0151466519413763</v>
          </cell>
          <cell r="L61">
            <v>8509.7048855713401</v>
          </cell>
        </row>
        <row r="62">
          <cell r="A62" t="str">
            <v>ai.006</v>
          </cell>
          <cell r="B62" t="str">
            <v xml:space="preserve">MEMBRANA C/ALUMINIO 4MM - 10M </v>
          </cell>
          <cell r="C62" t="str">
            <v>m2</v>
          </cell>
          <cell r="D62">
            <v>7130.982688536089</v>
          </cell>
          <cell r="E62">
            <v>1.019321890496357</v>
          </cell>
          <cell r="F62">
            <v>1.019321890496357</v>
          </cell>
          <cell r="G62">
            <v>1.019321890496357</v>
          </cell>
          <cell r="H62">
            <v>7176.9603676748038</v>
          </cell>
          <cell r="I62">
            <v>1.006447593711401</v>
          </cell>
          <cell r="J62">
            <v>1.006447593711401</v>
          </cell>
          <cell r="K62">
            <v>1.006447593711401</v>
          </cell>
          <cell r="L62">
            <v>7176.9603676748038</v>
          </cell>
        </row>
        <row r="63">
          <cell r="A63" t="str">
            <v>ai.007</v>
          </cell>
          <cell r="B63" t="str">
            <v>ASFALTO PLÁSTICO P/JUNTAS DE PAVIMENTO</v>
          </cell>
          <cell r="C63" t="str">
            <v>kg</v>
          </cell>
          <cell r="D63">
            <v>6270.1905633598763</v>
          </cell>
          <cell r="E63">
            <v>1.0245784924152024</v>
          </cell>
          <cell r="F63">
            <v>1.0245784924152024</v>
          </cell>
          <cell r="G63">
            <v>1.0245784924152024</v>
          </cell>
          <cell r="H63">
            <v>6448.0978959003987</v>
          </cell>
          <cell r="I63">
            <v>1.0283735128530433</v>
          </cell>
          <cell r="J63">
            <v>1.0283735128530433</v>
          </cell>
          <cell r="K63">
            <v>1.0283735128530433</v>
          </cell>
          <cell r="L63">
            <v>6824.5773049495074</v>
          </cell>
        </row>
        <row r="64">
          <cell r="A64" t="str">
            <v>ai.009</v>
          </cell>
          <cell r="B64" t="str">
            <v>PLÁSTICO 100 MICRONES</v>
          </cell>
          <cell r="C64" t="str">
            <v>m2</v>
          </cell>
          <cell r="D64">
            <v>296.21372078199187</v>
          </cell>
          <cell r="E64">
            <v>0.98975103086629501</v>
          </cell>
          <cell r="F64">
            <v>0.98975103086629501</v>
          </cell>
          <cell r="G64">
            <v>0.98975103086629501</v>
          </cell>
          <cell r="H64">
            <v>302.31813166279511</v>
          </cell>
          <cell r="I64">
            <v>1.0206081300511261</v>
          </cell>
          <cell r="J64">
            <v>1.0206081300511261</v>
          </cell>
          <cell r="K64">
            <v>1.0206081300511261</v>
          </cell>
          <cell r="L64">
            <v>303.48349420825241</v>
          </cell>
        </row>
        <row r="65">
          <cell r="A65" t="str">
            <v>ai.010</v>
          </cell>
          <cell r="B65" t="str">
            <v>MASILLA</v>
          </cell>
          <cell r="C65" t="str">
            <v>kg</v>
          </cell>
          <cell r="D65">
            <v>1459.4936149294485</v>
          </cell>
          <cell r="E65">
            <v>1.0091876037156</v>
          </cell>
          <cell r="F65">
            <v>1.0091876037156</v>
          </cell>
          <cell r="G65">
            <v>1.0091876037156</v>
          </cell>
          <cell r="H65">
            <v>1473.3127413004242</v>
          </cell>
          <cell r="I65">
            <v>1.0094684390733999</v>
          </cell>
          <cell r="J65">
            <v>1.0094684390733999</v>
          </cell>
          <cell r="K65">
            <v>1.0094684390733999</v>
          </cell>
          <cell r="L65">
            <v>1494.5372769850678</v>
          </cell>
        </row>
        <row r="66">
          <cell r="A66" t="str">
            <v>ai.011</v>
          </cell>
          <cell r="B66" t="str">
            <v>MEMBRANA HDPE 60 ESP. 1,5 MM, LISA, CALIDAD GM13 (M2)</v>
          </cell>
          <cell r="C66" t="str">
            <v>m2</v>
          </cell>
          <cell r="D66">
            <v>9614.2285315850222</v>
          </cell>
          <cell r="E66">
            <v>1.0129735959118991</v>
          </cell>
          <cell r="F66">
            <v>1.0129735959118991</v>
          </cell>
          <cell r="G66">
            <v>1.0222849811600001</v>
          </cell>
          <cell r="H66">
            <v>9759.2895410764231</v>
          </cell>
          <cell r="I66">
            <v>1.0150881590774383</v>
          </cell>
          <cell r="J66">
            <v>1.0150881590774383</v>
          </cell>
          <cell r="K66">
            <v>1.0150296662135001</v>
          </cell>
          <cell r="L66">
            <v>9759.2895410764231</v>
          </cell>
        </row>
        <row r="67">
          <cell r="A67" t="str">
            <v>ai.012</v>
          </cell>
          <cell r="B67" t="str">
            <v>PINTURA ASFÁLTICA BASE ACUOSA</v>
          </cell>
          <cell r="C67" t="str">
            <v>l</v>
          </cell>
          <cell r="D67">
            <v>2372.939391051661</v>
          </cell>
          <cell r="E67">
            <v>1.0212905734059481</v>
          </cell>
          <cell r="F67">
            <v>1.0212905734059481</v>
          </cell>
          <cell r="G67">
            <v>1.0212905734059481</v>
          </cell>
          <cell r="H67">
            <v>2433.1708106347191</v>
          </cell>
          <cell r="I67">
            <v>1.0253826203105694</v>
          </cell>
          <cell r="J67">
            <v>1.0253826203105694</v>
          </cell>
          <cell r="K67">
            <v>1.0253826203105694</v>
          </cell>
          <cell r="L67">
            <v>2433.4043356917</v>
          </cell>
        </row>
        <row r="68">
          <cell r="A68" t="str">
            <v>ai.014</v>
          </cell>
          <cell r="B68" t="str">
            <v>POLIESTIRENO EXPANDIDO 20 MM</v>
          </cell>
          <cell r="C68" t="str">
            <v>m2</v>
          </cell>
          <cell r="D68">
            <v>11157.967750345577</v>
          </cell>
          <cell r="E68">
            <v>0.99543940471294834</v>
          </cell>
          <cell r="F68">
            <v>0.99543940471294834</v>
          </cell>
          <cell r="G68">
            <v>0.99543940471294834</v>
          </cell>
          <cell r="H68">
            <v>11360.373691941108</v>
          </cell>
          <cell r="I68">
            <v>1.0181400364407096</v>
          </cell>
          <cell r="J68">
            <v>1.0181400364407096</v>
          </cell>
          <cell r="K68">
            <v>1.0181400364407096</v>
          </cell>
          <cell r="L68">
            <v>11468.58851173232</v>
          </cell>
        </row>
        <row r="69">
          <cell r="A69" t="str">
            <v>ai.017</v>
          </cell>
          <cell r="B69" t="str">
            <v>MICROESFERA DE VIDRIO</v>
          </cell>
          <cell r="C69" t="str">
            <v>kg</v>
          </cell>
          <cell r="D69">
            <v>747.92950850274553</v>
          </cell>
          <cell r="E69">
            <v>1.0387018787669</v>
          </cell>
          <cell r="F69">
            <v>1.0387018787669</v>
          </cell>
          <cell r="G69">
            <v>1.0387018787669</v>
          </cell>
          <cell r="H69">
            <v>746.48655152302979</v>
          </cell>
          <cell r="I69">
            <v>0.99807073131449997</v>
          </cell>
          <cell r="J69">
            <v>0.99807073131449997</v>
          </cell>
          <cell r="K69">
            <v>0.99807073131449997</v>
          </cell>
          <cell r="L69">
            <v>746.52870059242571</v>
          </cell>
        </row>
        <row r="70">
          <cell r="A70" t="str">
            <v>ai.018</v>
          </cell>
          <cell r="B70" t="str">
            <v>POLIESTIRENO EXPANDIDO 10 MM</v>
          </cell>
          <cell r="C70" t="str">
            <v>m2</v>
          </cell>
          <cell r="D70">
            <v>6291.6076909212825</v>
          </cell>
          <cell r="E70">
            <v>0.99543940471294834</v>
          </cell>
          <cell r="F70" t="str">
            <v>´=AI.014</v>
          </cell>
          <cell r="H70">
            <v>6405.7376837052434</v>
          </cell>
          <cell r="I70">
            <v>1.0181400364407096</v>
          </cell>
          <cell r="J70" t="str">
            <v>´=AI.014</v>
          </cell>
          <cell r="L70">
            <v>6466.7564290272994</v>
          </cell>
        </row>
        <row r="71">
          <cell r="A71" t="str">
            <v>ai.055</v>
          </cell>
          <cell r="B71" t="str">
            <v>LADRILLO TELGOPOR H=12CM, LARGO=1M, ANCHO=42CM</v>
          </cell>
          <cell r="C71" t="str">
            <v>u</v>
          </cell>
          <cell r="D71">
            <v>46957.072431217166</v>
          </cell>
          <cell r="E71">
            <v>0.99543940471294834</v>
          </cell>
          <cell r="F71" t="str">
            <v>´=AI.014</v>
          </cell>
          <cell r="H71">
            <v>47808.875436268485</v>
          </cell>
          <cell r="I71">
            <v>1.0181400364407096</v>
          </cell>
          <cell r="J71" t="str">
            <v>´=AI.014</v>
          </cell>
          <cell r="L71">
            <v>48264.285529285618</v>
          </cell>
        </row>
        <row r="72">
          <cell r="A72" t="str">
            <v>ar.001</v>
          </cell>
          <cell r="B72" t="str">
            <v>ARENA GRUESA</v>
          </cell>
          <cell r="C72" t="str">
            <v>m3</v>
          </cell>
          <cell r="D72">
            <v>17386.802510715966</v>
          </cell>
          <cell r="E72">
            <v>1.023462064042838</v>
          </cell>
          <cell r="F72">
            <v>1.023462064042838</v>
          </cell>
          <cell r="G72">
            <v>1.023462064042838</v>
          </cell>
          <cell r="H72">
            <v>17534.481492002356</v>
          </cell>
          <cell r="I72">
            <v>1.0084937400764384</v>
          </cell>
          <cell r="J72">
            <v>1.0084937400764384</v>
          </cell>
          <cell r="K72">
            <v>1.0084937400764384</v>
          </cell>
          <cell r="L72">
            <v>17929.510087667808</v>
          </cell>
        </row>
        <row r="73">
          <cell r="A73" t="str">
            <v>ar.002</v>
          </cell>
          <cell r="B73" t="str">
            <v>MATERIAL DE SUBBASE TAMAÑO MÁX=2"- VIAL</v>
          </cell>
          <cell r="C73" t="str">
            <v>m3</v>
          </cell>
          <cell r="D73">
            <v>34622.815838341507</v>
          </cell>
          <cell r="E73" t="e">
            <v>#REF!</v>
          </cell>
          <cell r="F73" t="str">
            <v>=RV.038</v>
          </cell>
          <cell r="H73">
            <v>35310.492408978578</v>
          </cell>
          <cell r="I73">
            <v>1.019861948082095</v>
          </cell>
          <cell r="J73" t="str">
            <v>=RV.038</v>
          </cell>
          <cell r="L73">
            <v>35928.448390041864</v>
          </cell>
        </row>
        <row r="74">
          <cell r="A74" t="str">
            <v>ar.003</v>
          </cell>
          <cell r="B74" t="str">
            <v>RIPIO ZARANDEADO 1/3</v>
          </cell>
          <cell r="C74" t="str">
            <v>m3</v>
          </cell>
          <cell r="D74">
            <v>21766.076047959094</v>
          </cell>
          <cell r="E74">
            <v>1.027750402615196</v>
          </cell>
          <cell r="F74" t="str">
            <v>=AR.012</v>
          </cell>
          <cell r="H74">
            <v>22104.600062971494</v>
          </cell>
          <cell r="I74">
            <v>1.015552826989417</v>
          </cell>
          <cell r="J74" t="str">
            <v>=AR.012</v>
          </cell>
          <cell r="L74">
            <v>22313.059588005446</v>
          </cell>
        </row>
        <row r="75">
          <cell r="A75" t="str">
            <v>ar.004</v>
          </cell>
          <cell r="B75" t="str">
            <v>RIPIOSA</v>
          </cell>
          <cell r="C75" t="str">
            <v>m3</v>
          </cell>
          <cell r="D75">
            <v>28620.497460486775</v>
          </cell>
          <cell r="E75">
            <v>1.0606730302032883</v>
          </cell>
          <cell r="G75">
            <v>1.0606730302032883</v>
          </cell>
          <cell r="H75">
            <v>28839.786500758419</v>
          </cell>
          <cell r="I75">
            <v>1.0076619576782126</v>
          </cell>
          <cell r="K75">
            <v>1.0076619576782126</v>
          </cell>
          <cell r="L75">
            <v>28839.701914821959</v>
          </cell>
        </row>
        <row r="76">
          <cell r="A76" t="str">
            <v>ar.005</v>
          </cell>
          <cell r="B76" t="str">
            <v>ENLAME</v>
          </cell>
          <cell r="C76" t="str">
            <v>m3</v>
          </cell>
          <cell r="D76">
            <v>19554.991777276126</v>
          </cell>
          <cell r="E76">
            <v>1.0006496065088444</v>
          </cell>
          <cell r="F76" t="str">
            <v>=AR.006</v>
          </cell>
          <cell r="H76">
            <v>19484.441968705858</v>
          </cell>
          <cell r="I76">
            <v>0.99639223532416676</v>
          </cell>
          <cell r="J76" t="str">
            <v>=AR.006</v>
          </cell>
          <cell r="L76">
            <v>19623.252359019629</v>
          </cell>
        </row>
        <row r="77">
          <cell r="A77" t="str">
            <v>ar.006</v>
          </cell>
          <cell r="B77" t="str">
            <v>ARENA MEDIANA</v>
          </cell>
          <cell r="C77" t="str">
            <v>m3</v>
          </cell>
          <cell r="D77">
            <v>25576.546141789113</v>
          </cell>
          <cell r="E77">
            <v>1.0006496065088444</v>
          </cell>
          <cell r="F77">
            <v>1.0006496065088444</v>
          </cell>
          <cell r="G77">
            <v>1.0006496065088444</v>
          </cell>
          <cell r="H77">
            <v>25484.271982088947</v>
          </cell>
          <cell r="I77">
            <v>0.99639223532416676</v>
          </cell>
          <cell r="J77">
            <v>0.99639223532416676</v>
          </cell>
          <cell r="K77">
            <v>0.99639223532416676</v>
          </cell>
          <cell r="L77">
            <v>25665.826154714352</v>
          </cell>
        </row>
        <row r="78">
          <cell r="A78" t="str">
            <v>ar.007</v>
          </cell>
          <cell r="B78" t="str">
            <v>ARIDO P/BASE MAX 1 1/2"- VIAL</v>
          </cell>
          <cell r="C78" t="str">
            <v>m3</v>
          </cell>
          <cell r="D78">
            <v>33806.733389210203</v>
          </cell>
          <cell r="E78" t="e">
            <v>#REF!</v>
          </cell>
          <cell r="F78" t="str">
            <v>=RV.038</v>
          </cell>
          <cell r="H78">
            <v>34478.200972611921</v>
          </cell>
          <cell r="I78">
            <v>1.019861948082095</v>
          </cell>
          <cell r="J78" t="str">
            <v>=RV.038</v>
          </cell>
          <cell r="L78">
            <v>35081.591326406873</v>
          </cell>
        </row>
        <row r="79">
          <cell r="A79" t="str">
            <v>ar.008</v>
          </cell>
          <cell r="B79" t="str">
            <v>MATERIAL DE SUBBASE TAMAÑO MÁX=11/2"-VIAL</v>
          </cell>
          <cell r="C79" t="str">
            <v>m3</v>
          </cell>
          <cell r="D79">
            <v>22449.247822297268</v>
          </cell>
          <cell r="E79" t="e">
            <v>#REF!</v>
          </cell>
          <cell r="F79" t="str">
            <v>=RV.038</v>
          </cell>
          <cell r="H79">
            <v>22895.133617025818</v>
          </cell>
          <cell r="I79">
            <v>1.019861948082095</v>
          </cell>
          <cell r="J79" t="str">
            <v>=RV.038</v>
          </cell>
          <cell r="L79">
            <v>23295.812955960406</v>
          </cell>
        </row>
        <row r="80">
          <cell r="A80" t="str">
            <v>ar.009</v>
          </cell>
          <cell r="B80" t="str">
            <v>RIPIO LAVADO 1/5"</v>
          </cell>
          <cell r="C80" t="str">
            <v>m3</v>
          </cell>
          <cell r="D80">
            <v>20732.253643980588</v>
          </cell>
          <cell r="E80">
            <v>1.0352585802822769</v>
          </cell>
          <cell r="F80" t="str">
            <v>=AR.013</v>
          </cell>
          <cell r="H80">
            <v>21111.385636796545</v>
          </cell>
          <cell r="I80">
            <v>1.0182870612778767</v>
          </cell>
          <cell r="J80" t="str">
            <v>=AR.013</v>
          </cell>
          <cell r="L80">
            <v>21476.086263616027</v>
          </cell>
        </row>
        <row r="81">
          <cell r="A81" t="str">
            <v>ar.010</v>
          </cell>
          <cell r="B81" t="str">
            <v>PIEDRA BOLA</v>
          </cell>
          <cell r="C81" t="str">
            <v>m3</v>
          </cell>
          <cell r="D81">
            <v>19338.240697742251</v>
          </cell>
          <cell r="E81">
            <v>1.0352585802822769</v>
          </cell>
          <cell r="F81">
            <v>1.0352585802822769</v>
          </cell>
          <cell r="G81">
            <v>1.0352585802822769</v>
          </cell>
          <cell r="H81">
            <v>19691.880290388191</v>
          </cell>
          <cell r="I81">
            <v>1.0182870612778767</v>
          </cell>
          <cell r="J81">
            <v>1.0182870612778767</v>
          </cell>
          <cell r="K81">
            <v>1.0182870612778767</v>
          </cell>
          <cell r="L81">
            <v>20032.058865528299</v>
          </cell>
        </row>
        <row r="82">
          <cell r="A82" t="str">
            <v>ar.012</v>
          </cell>
          <cell r="B82" t="str">
            <v>RIPIO LAVADO 1/2</v>
          </cell>
          <cell r="C82" t="str">
            <v>m3</v>
          </cell>
          <cell r="D82">
            <v>23454.763012074742</v>
          </cell>
          <cell r="E82">
            <v>1.027750402615196</v>
          </cell>
          <cell r="F82">
            <v>1.027750402615196</v>
          </cell>
          <cell r="G82">
            <v>1.027750402615196</v>
          </cell>
          <cell r="H82">
            <v>23819.550883279317</v>
          </cell>
          <cell r="I82">
            <v>1.015552826989417</v>
          </cell>
          <cell r="J82">
            <v>1.015552826989417</v>
          </cell>
          <cell r="K82">
            <v>1.015552826989417</v>
          </cell>
          <cell r="L82">
            <v>24044.183414494764</v>
          </cell>
        </row>
        <row r="83">
          <cell r="A83" t="str">
            <v>ar.013</v>
          </cell>
          <cell r="B83" t="str">
            <v>ARENA FINA</v>
          </cell>
          <cell r="C83" t="str">
            <v>m3</v>
          </cell>
          <cell r="D83">
            <v>18827.573915451663</v>
          </cell>
          <cell r="E83">
            <v>1.023462064042838</v>
          </cell>
          <cell r="F83">
            <v>1.023462064042838</v>
          </cell>
          <cell r="G83">
            <v>1.023462064042838</v>
          </cell>
          <cell r="H83">
            <v>18987.49043455944</v>
          </cell>
          <cell r="I83">
            <v>1.0084937400764384</v>
          </cell>
          <cell r="J83">
            <v>1.0084937400764384</v>
          </cell>
          <cell r="K83">
            <v>1.0084937400764384</v>
          </cell>
          <cell r="L83">
            <v>19415.253393218714</v>
          </cell>
        </row>
        <row r="84">
          <cell r="A84" t="str">
            <v>az.001</v>
          </cell>
          <cell r="B84" t="str">
            <v>AZULEJO 15X15 BLANCO</v>
          </cell>
          <cell r="C84" t="str">
            <v>m2</v>
          </cell>
          <cell r="D84">
            <v>3468.2338549773349</v>
          </cell>
          <cell r="E84">
            <v>1.0194073278469655</v>
          </cell>
          <cell r="F84">
            <v>1.0194073278469655</v>
          </cell>
          <cell r="G84">
            <v>1.0194073278469655</v>
          </cell>
          <cell r="H84">
            <v>3460.0050678004859</v>
          </cell>
          <cell r="I84">
            <v>0.99762738398823947</v>
          </cell>
          <cell r="J84">
            <v>0.99762738398823947</v>
          </cell>
          <cell r="K84">
            <v>0.99762738398823947</v>
          </cell>
          <cell r="L84">
            <v>3556.6003121603835</v>
          </cell>
        </row>
        <row r="85">
          <cell r="A85" t="str">
            <v>bl.002</v>
          </cell>
          <cell r="B85" t="str">
            <v>BLOQUE DE H° DE 19 X 19 X 39</v>
          </cell>
          <cell r="C85" t="str">
            <v>u</v>
          </cell>
          <cell r="D85">
            <v>1933.6313337597196</v>
          </cell>
          <cell r="E85">
            <v>1.0242614405980488</v>
          </cell>
          <cell r="F85">
            <v>1.0242614405980488</v>
          </cell>
          <cell r="G85">
            <v>1.0242614405980488</v>
          </cell>
          <cell r="H85">
            <v>1984.4013753915469</v>
          </cell>
          <cell r="I85">
            <v>1.0262563192607719</v>
          </cell>
          <cell r="J85">
            <v>1.0262563192607719</v>
          </cell>
          <cell r="K85">
            <v>1.0262563192607719</v>
          </cell>
          <cell r="L85">
            <v>2045.0923719230591</v>
          </cell>
        </row>
        <row r="86">
          <cell r="A86" t="str">
            <v>bl.003</v>
          </cell>
          <cell r="B86" t="str">
            <v>VIGUETAS PRETENSADAS 3.90 M.</v>
          </cell>
          <cell r="C86" t="str">
            <v>m</v>
          </cell>
          <cell r="D86">
            <v>2723.9494773850788</v>
          </cell>
          <cell r="E86" t="e">
            <v>#REF!</v>
          </cell>
          <cell r="F86">
            <v>1.0136213462066137</v>
          </cell>
          <cell r="G86">
            <v>1.0136213462066137</v>
          </cell>
          <cell r="H86">
            <v>2730.3480052296541</v>
          </cell>
          <cell r="I86">
            <v>1.002348989178286</v>
          </cell>
          <cell r="J86">
            <v>1.0101986693751608</v>
          </cell>
          <cell r="K86">
            <v>1.0101986693751608</v>
          </cell>
          <cell r="L86">
            <v>2769.2957519532615</v>
          </cell>
        </row>
        <row r="87">
          <cell r="A87" t="str">
            <v>bl.004</v>
          </cell>
          <cell r="B87" t="str">
            <v>BLOQUE DE H° DE 15X20X40</v>
          </cell>
          <cell r="C87" t="str">
            <v>u</v>
          </cell>
          <cell r="D87">
            <v>1275.4393001018475</v>
          </cell>
          <cell r="E87">
            <v>1.0242614405980488</v>
          </cell>
          <cell r="F87" t="str">
            <v>´=BL.002</v>
          </cell>
          <cell r="H87">
            <v>1308.927641563057</v>
          </cell>
          <cell r="I87">
            <v>1.0262563192607719</v>
          </cell>
          <cell r="J87" t="str">
            <v>´=BL.002</v>
          </cell>
          <cell r="L87">
            <v>1348.9599273391286</v>
          </cell>
        </row>
        <row r="88">
          <cell r="A88" t="str">
            <v>bl.005</v>
          </cell>
          <cell r="B88" t="str">
            <v>VIGUETAS PRETENSADAS 3.80 M.</v>
          </cell>
          <cell r="C88" t="str">
            <v>m</v>
          </cell>
          <cell r="D88">
            <v>2980.9621421272914</v>
          </cell>
          <cell r="E88" t="e">
            <v>#REF!</v>
          </cell>
          <cell r="F88" t="str">
            <v>´=BL.003</v>
          </cell>
          <cell r="H88">
            <v>2987.9643899400285</v>
          </cell>
          <cell r="I88">
            <v>1.002348989178286</v>
          </cell>
          <cell r="J88" t="str">
            <v>´=BL.003</v>
          </cell>
          <cell r="L88">
            <v>3030.5869714042378</v>
          </cell>
        </row>
        <row r="89">
          <cell r="A89" t="str">
            <v>bl.006</v>
          </cell>
          <cell r="B89" t="str">
            <v>VIGUETAS PRETENSADAS 4.00 M.</v>
          </cell>
          <cell r="C89" t="str">
            <v>m</v>
          </cell>
          <cell r="D89">
            <v>3315.795491980587</v>
          </cell>
          <cell r="E89" t="e">
            <v>#REF!</v>
          </cell>
          <cell r="F89" t="str">
            <v>´=BL.003</v>
          </cell>
          <cell r="H89">
            <v>3323.5842597086589</v>
          </cell>
          <cell r="I89">
            <v>1.002348989178286</v>
          </cell>
          <cell r="J89" t="str">
            <v>´=BL.003</v>
          </cell>
          <cell r="L89">
            <v>3370.9943765559478</v>
          </cell>
        </row>
        <row r="90">
          <cell r="A90" t="str">
            <v>ca.001</v>
          </cell>
          <cell r="B90" t="str">
            <v>PUERTA TABLERO 0.90 X 2.00 CEDRO</v>
          </cell>
          <cell r="C90" t="str">
            <v>u</v>
          </cell>
          <cell r="D90">
            <v>310047.09944367991</v>
          </cell>
          <cell r="E90">
            <v>1.0662621739494789</v>
          </cell>
          <cell r="F90">
            <v>1.0662621739494789</v>
          </cell>
          <cell r="G90">
            <v>1.0662621739494789</v>
          </cell>
          <cell r="H90">
            <v>309778.79019234539</v>
          </cell>
          <cell r="I90">
            <v>0.99913461776673296</v>
          </cell>
          <cell r="J90">
            <v>0.99913461776673296</v>
          </cell>
          <cell r="K90">
            <v>0.99913461776673296</v>
          </cell>
          <cell r="L90">
            <v>327802.12644660211</v>
          </cell>
        </row>
        <row r="91">
          <cell r="A91" t="str">
            <v>ca.003</v>
          </cell>
          <cell r="B91" t="str">
            <v xml:space="preserve">CERRADURA DE SEGURIDAD </v>
          </cell>
          <cell r="C91" t="str">
            <v>u</v>
          </cell>
          <cell r="D91">
            <v>23801.810516019985</v>
          </cell>
          <cell r="E91">
            <v>1.0441220080491422</v>
          </cell>
          <cell r="F91">
            <v>1.0441220080491422</v>
          </cell>
          <cell r="G91">
            <v>1.0441220080491422</v>
          </cell>
          <cell r="H91">
            <v>24000.267581365653</v>
          </cell>
          <cell r="I91">
            <v>1.0083378978759661</v>
          </cell>
          <cell r="J91">
            <v>1.0083378978759661</v>
          </cell>
          <cell r="K91">
            <v>1.0083378978759661</v>
          </cell>
          <cell r="L91">
            <v>24092.01172349626</v>
          </cell>
        </row>
        <row r="92">
          <cell r="A92" t="str">
            <v>ca.008</v>
          </cell>
          <cell r="B92" t="str">
            <v>PUERTA PLACA 0,70 X 2,00 PINO C/MARCO METÁLICO</v>
          </cell>
          <cell r="C92" t="str">
            <v>u</v>
          </cell>
          <cell r="D92">
            <v>137241.73564228526</v>
          </cell>
          <cell r="E92">
            <v>1.0346842854214149</v>
          </cell>
          <cell r="F92">
            <v>1.0346842854214149</v>
          </cell>
          <cell r="G92">
            <v>1.0346842854214149</v>
          </cell>
          <cell r="H92">
            <v>135532.72803034892</v>
          </cell>
          <cell r="I92">
            <v>0.98754746430494877</v>
          </cell>
          <cell r="J92">
            <v>0.98754746430494877</v>
          </cell>
          <cell r="K92">
            <v>0.98754746430494877</v>
          </cell>
          <cell r="L92">
            <v>136812.31765446428</v>
          </cell>
        </row>
        <row r="93">
          <cell r="A93" t="str">
            <v>ca.013</v>
          </cell>
          <cell r="B93" t="str">
            <v>VENTANA 2 H. ABRIR C/MCO.MET. 1,20X1,10 Y CELOSÍA METÁLICA BWG 20</v>
          </cell>
          <cell r="C93" t="str">
            <v>u</v>
          </cell>
          <cell r="D93">
            <v>602135.40490792913</v>
          </cell>
          <cell r="E93">
            <v>0.976624370305192</v>
          </cell>
          <cell r="F93" t="str">
            <v>aberturas chapa de hierro</v>
          </cell>
          <cell r="G93">
            <v>0.94828884252188683</v>
          </cell>
          <cell r="H93">
            <v>631372.28087852686</v>
          </cell>
          <cell r="I93">
            <v>1.0485553178442784</v>
          </cell>
          <cell r="J93" t="str">
            <v>aberturas chapa de hierro</v>
          </cell>
          <cell r="K93">
            <v>1.0304865600544404</v>
          </cell>
          <cell r="L93">
            <v>651267.01974995306</v>
          </cell>
        </row>
        <row r="94">
          <cell r="A94" t="str">
            <v>ca.013b</v>
          </cell>
          <cell r="B94" t="str">
            <v>VENTANA 2 H. ABRIR C/MCO.MET. 1,20X1,10</v>
          </cell>
          <cell r="C94" t="str">
            <v>u</v>
          </cell>
          <cell r="D94">
            <v>198777.22839032137</v>
          </cell>
          <cell r="E94">
            <v>0.976624370305192</v>
          </cell>
          <cell r="F94" t="str">
            <v>ventanas metálicas</v>
          </cell>
          <cell r="G94">
            <v>1.0298806930048332</v>
          </cell>
          <cell r="H94">
            <v>208428.91989501813</v>
          </cell>
          <cell r="I94">
            <v>1.0485553178442784</v>
          </cell>
          <cell r="J94" t="str">
            <v>ventanas metálicas</v>
          </cell>
          <cell r="K94">
            <v>1.0175342003382202</v>
          </cell>
          <cell r="L94">
            <v>214996.58062411277</v>
          </cell>
        </row>
        <row r="95">
          <cell r="A95" t="str">
            <v>ca.020</v>
          </cell>
          <cell r="B95" t="str">
            <v>VENTANA 2H DE ABRIR ALUM. NATURAL 1,2X1,2 C/CRISTAL FLOAT 4MM INCOLORO</v>
          </cell>
          <cell r="C95" t="str">
            <v>u</v>
          </cell>
          <cell r="D95">
            <v>707557.38084583753</v>
          </cell>
          <cell r="E95" t="e">
            <v>#REF!</v>
          </cell>
          <cell r="F95" t="str">
            <v>aberturas aluminio</v>
          </cell>
          <cell r="G95">
            <v>0.99148744021139246</v>
          </cell>
          <cell r="H95">
            <v>747320.84171880665</v>
          </cell>
          <cell r="I95">
            <v>1.0561982136705783</v>
          </cell>
          <cell r="J95" t="str">
            <v>aberturas aluminio</v>
          </cell>
          <cell r="K95">
            <v>1.0697253380562817</v>
          </cell>
          <cell r="L95">
            <v>747320.84171880665</v>
          </cell>
        </row>
        <row r="96">
          <cell r="A96" t="str">
            <v>ca.030</v>
          </cell>
          <cell r="B96" t="str">
            <v>VENTANA 2H DE ABRIR ALUM. ANODIZ. 1,2X1,2 C/CRISTAL FLOAT 4MM INCOLORO</v>
          </cell>
          <cell r="C96" t="str">
            <v>u</v>
          </cell>
          <cell r="D96">
            <v>707557.38084583753</v>
          </cell>
          <cell r="E96" t="e">
            <v>#REF!</v>
          </cell>
          <cell r="F96" t="str">
            <v>=ca.021</v>
          </cell>
          <cell r="H96">
            <v>747320.84171880665</v>
          </cell>
          <cell r="I96">
            <v>1.0561982136705783</v>
          </cell>
          <cell r="J96" t="str">
            <v>=ca.021</v>
          </cell>
          <cell r="L96">
            <v>747320.84171880665</v>
          </cell>
        </row>
        <row r="97">
          <cell r="A97" t="str">
            <v>ca.102</v>
          </cell>
          <cell r="B97" t="str">
            <v>VENTANA 2 H. ABRIR C/MCO.MET. 1,20X1,50 Y CELOSÍA METÁLICA BWG 20</v>
          </cell>
          <cell r="C97" t="str">
            <v>u</v>
          </cell>
          <cell r="D97">
            <v>596402.3395807714</v>
          </cell>
          <cell r="E97">
            <v>0.976624370305192</v>
          </cell>
          <cell r="F97" t="str">
            <v>=ca.014</v>
          </cell>
          <cell r="H97">
            <v>625360.84474218695</v>
          </cell>
          <cell r="I97">
            <v>1.0485553178442784</v>
          </cell>
          <cell r="J97" t="str">
            <v>=ca.014</v>
          </cell>
          <cell r="L97">
            <v>645066.16137288965</v>
          </cell>
        </row>
        <row r="98">
          <cell r="A98" t="str">
            <v>ca.103</v>
          </cell>
          <cell r="B98" t="str">
            <v>VENTANA 2 H. ABRIR C/MCO.MET. 1,20X1,10 Y CELOSÍA TABLILLA DE MADERA</v>
          </cell>
          <cell r="C98" t="str">
            <v>u</v>
          </cell>
          <cell r="D98">
            <v>438891.78195627558</v>
          </cell>
          <cell r="E98">
            <v>1.0221417922569422</v>
          </cell>
          <cell r="F98" t="str">
            <v>ventanas maderas</v>
          </cell>
          <cell r="G98">
            <v>1.0144028915090515</v>
          </cell>
          <cell r="H98">
            <v>445692.6625699561</v>
          </cell>
          <cell r="I98">
            <v>1.0154955752039077</v>
          </cell>
          <cell r="J98" t="str">
            <v>ventanas maderas</v>
          </cell>
          <cell r="K98">
            <v>1.0134569500695951</v>
          </cell>
          <cell r="L98">
            <v>451712.74594563933</v>
          </cell>
        </row>
        <row r="99">
          <cell r="A99" t="str">
            <v>ca.104</v>
          </cell>
          <cell r="B99" t="str">
            <v>VENTANA 2 H. ABRIR C/MCO.MET. 1,20X1,50 Y CELOSÍA TABLILLA DE MADERA</v>
          </cell>
          <cell r="C99" t="str">
            <v>u</v>
          </cell>
          <cell r="D99">
            <v>514457.0943582264</v>
          </cell>
          <cell r="E99">
            <v>1.0221417922569422</v>
          </cell>
          <cell r="F99" t="str">
            <v>=ca.103</v>
          </cell>
          <cell r="H99">
            <v>522428.90295303811</v>
          </cell>
          <cell r="I99">
            <v>1.0154955752039077</v>
          </cell>
          <cell r="J99" t="str">
            <v>=ca.103</v>
          </cell>
          <cell r="L99">
            <v>529485.48211121606</v>
          </cell>
        </row>
        <row r="100">
          <cell r="A100" t="str">
            <v>ca.107</v>
          </cell>
          <cell r="B100" t="str">
            <v>VENTANA 0.60X0.80 PAÑO FIJO INF. Y AEREADOR ALUM 3 ALETAS C/REJA C.EST</v>
          </cell>
          <cell r="C100" t="str">
            <v>u</v>
          </cell>
          <cell r="D100">
            <v>113483.20898453001</v>
          </cell>
          <cell r="E100">
            <v>0.976624370305192</v>
          </cell>
          <cell r="F100" t="str">
            <v>=ca.013</v>
          </cell>
          <cell r="H100">
            <v>118993.42226676253</v>
          </cell>
          <cell r="I100">
            <v>1.0485553178442784</v>
          </cell>
          <cell r="J100" t="str">
            <v>=ca.013</v>
          </cell>
          <cell r="L100">
            <v>122742.94237575518</v>
          </cell>
        </row>
        <row r="101">
          <cell r="A101" t="str">
            <v>ca.108</v>
          </cell>
          <cell r="B101" t="str">
            <v>VENTILUZ 1.116X0.30 C/DOS AEREADORES ALUM. DE 5 ALETAS C/REJA C.EST.</v>
          </cell>
          <cell r="C101" t="str">
            <v>u</v>
          </cell>
          <cell r="D101">
            <v>139923.56186845526</v>
          </cell>
          <cell r="E101">
            <v>0.976624370305192</v>
          </cell>
          <cell r="F101" t="str">
            <v>=ca.013</v>
          </cell>
          <cell r="H101">
            <v>146717.59488888166</v>
          </cell>
          <cell r="I101">
            <v>1.0485553178442784</v>
          </cell>
          <cell r="J101" t="str">
            <v>=ca.013</v>
          </cell>
          <cell r="L101">
            <v>151340.71238478515</v>
          </cell>
        </row>
        <row r="102">
          <cell r="A102" t="str">
            <v>ca.109</v>
          </cell>
          <cell r="B102" t="str">
            <v>P1 ALT. PUERTA DE 0.90X2.05 MARCO N°18 P/75MM HOJA BASTIDOR</v>
          </cell>
          <cell r="C102" t="str">
            <v>u</v>
          </cell>
          <cell r="D102">
            <v>366895.51976216887</v>
          </cell>
          <cell r="E102">
            <v>1.0346842854214149</v>
          </cell>
          <cell r="F102" t="str">
            <v>=ca.008</v>
          </cell>
          <cell r="H102">
            <v>362326.74020597606</v>
          </cell>
          <cell r="I102">
            <v>0.98754746430494877</v>
          </cell>
          <cell r="J102" t="str">
            <v>=ca.008</v>
          </cell>
          <cell r="L102">
            <v>365747.53416508005</v>
          </cell>
        </row>
        <row r="103">
          <cell r="A103" t="str">
            <v>ca.110</v>
          </cell>
          <cell r="B103" t="str">
            <v>P1 MARCO 0.90X2.05 N° 18 P/75MM</v>
          </cell>
          <cell r="C103" t="str">
            <v>u</v>
          </cell>
          <cell r="D103">
            <v>59309.88818129569</v>
          </cell>
          <cell r="E103">
            <v>1.0346842854214149</v>
          </cell>
          <cell r="F103" t="str">
            <v>=ca.008</v>
          </cell>
          <cell r="H103">
            <v>58571.329681648611</v>
          </cell>
          <cell r="I103">
            <v>0.98754746430494877</v>
          </cell>
          <cell r="J103" t="str">
            <v>=ca.008</v>
          </cell>
          <cell r="L103">
            <v>59124.312469056938</v>
          </cell>
        </row>
        <row r="104">
          <cell r="A104" t="str">
            <v>ca.111</v>
          </cell>
          <cell r="B104" t="str">
            <v>P2 MARCO 0.80X2.05 N° 18 P/75MM</v>
          </cell>
          <cell r="C104" t="str">
            <v>u</v>
          </cell>
          <cell r="D104">
            <v>58709.361771835967</v>
          </cell>
          <cell r="E104">
            <v>1.0346842854214149</v>
          </cell>
          <cell r="F104" t="str">
            <v>=ca.008</v>
          </cell>
          <cell r="H104">
            <v>57978.281348738506</v>
          </cell>
          <cell r="I104">
            <v>0.98754746430494877</v>
          </cell>
          <cell r="J104" t="str">
            <v>=ca.008</v>
          </cell>
          <cell r="L104">
            <v>58525.665056836478</v>
          </cell>
        </row>
        <row r="105">
          <cell r="A105" t="str">
            <v>ca.112</v>
          </cell>
          <cell r="B105" t="str">
            <v>P3 MARCO 0.70X2.05 N° 18 P/75MM</v>
          </cell>
          <cell r="C105" t="str">
            <v>u</v>
          </cell>
          <cell r="D105">
            <v>57541.777336096915</v>
          </cell>
          <cell r="E105">
            <v>1.0346842854214149</v>
          </cell>
          <cell r="F105" t="str">
            <v>=ca.008</v>
          </cell>
          <cell r="H105">
            <v>56825.236299862481</v>
          </cell>
          <cell r="I105">
            <v>0.98754746430494877</v>
          </cell>
          <cell r="J105" t="str">
            <v>=ca.008</v>
          </cell>
          <cell r="L105">
            <v>57361.733895785772</v>
          </cell>
        </row>
        <row r="106">
          <cell r="A106" t="str">
            <v>ca.113</v>
          </cell>
          <cell r="B106" t="str">
            <v>P4 MARCO 0.90X2.05 N° 18 P/65MM HOJA C/BASTONADO INF. Y P.FIJO C/R</v>
          </cell>
          <cell r="C106" t="str">
            <v>u</v>
          </cell>
          <cell r="D106">
            <v>268272.20388101641</v>
          </cell>
          <cell r="E106">
            <v>1.0346842854214149</v>
          </cell>
          <cell r="F106" t="str">
            <v>=ca.008</v>
          </cell>
          <cell r="H106">
            <v>264931.53468619799</v>
          </cell>
          <cell r="I106">
            <v>0.98754746430494877</v>
          </cell>
          <cell r="J106" t="str">
            <v>=ca.008</v>
          </cell>
          <cell r="L106">
            <v>267432.80244500458</v>
          </cell>
        </row>
        <row r="107">
          <cell r="A107" t="str">
            <v>ca.114</v>
          </cell>
          <cell r="B107" t="str">
            <v>PUERTA BLINDEX DE 10MM DE 93X215 INCOLORA,TEMPLADA CON HERRAJES</v>
          </cell>
          <cell r="C107" t="str">
            <v>u</v>
          </cell>
          <cell r="D107">
            <v>1147297.2755378885</v>
          </cell>
          <cell r="E107" t="e">
            <v>#REF!</v>
          </cell>
          <cell r="F107" t="e">
            <v>#REF!</v>
          </cell>
          <cell r="G107">
            <v>1.024058467237323</v>
          </cell>
          <cell r="H107">
            <v>1187650.9535621428</v>
          </cell>
          <cell r="I107">
            <v>1.0351728177906945</v>
          </cell>
          <cell r="K107">
            <v>1.0351728177906945</v>
          </cell>
          <cell r="L107">
            <v>1187650.9535621428</v>
          </cell>
        </row>
        <row r="108">
          <cell r="A108" t="str">
            <v>ch.002</v>
          </cell>
          <cell r="B108" t="str">
            <v>CHAPA FºCº ACANALADA DE 6 MM, DE 1.10M.X 2.44M.</v>
          </cell>
          <cell r="C108" t="str">
            <v>u</v>
          </cell>
          <cell r="D108">
            <v>31810.998962126789</v>
          </cell>
          <cell r="E108">
            <v>1.0301033236515613</v>
          </cell>
          <cell r="F108">
            <v>1.0301033236515613</v>
          </cell>
          <cell r="G108">
            <v>1.0301033236515613</v>
          </cell>
          <cell r="H108">
            <v>31455.129546203196</v>
          </cell>
          <cell r="I108">
            <v>0.98881300721340815</v>
          </cell>
          <cell r="J108">
            <v>0.98881300721340815</v>
          </cell>
          <cell r="K108">
            <v>0.98881300721340815</v>
          </cell>
          <cell r="L108">
            <v>31455.129546203196</v>
          </cell>
        </row>
        <row r="109">
          <cell r="A109" t="str">
            <v>ch.004</v>
          </cell>
          <cell r="B109" t="str">
            <v>CHAPA DE HIERRO N°16 DD DE 1 X 2 M.</v>
          </cell>
          <cell r="C109" t="str">
            <v>kg</v>
          </cell>
          <cell r="D109">
            <v>4319.7936354152898</v>
          </cell>
          <cell r="E109" t="e">
            <v>#REF!</v>
          </cell>
          <cell r="F109" t="e">
            <v>#REF!</v>
          </cell>
          <cell r="G109">
            <v>0.98206644852756109</v>
          </cell>
          <cell r="H109">
            <v>4304.0223343122152</v>
          </cell>
          <cell r="I109">
            <v>0.99634906145196944</v>
          </cell>
          <cell r="J109">
            <v>0.99449930898141115</v>
          </cell>
          <cell r="K109">
            <v>0.99819881392252774</v>
          </cell>
          <cell r="L109">
            <v>4360.7152284884678</v>
          </cell>
        </row>
        <row r="110">
          <cell r="A110" t="str">
            <v>ch.006</v>
          </cell>
          <cell r="B110" t="str">
            <v>CHAPA H°G° N°27, 3.05 X 1.10 M.</v>
          </cell>
          <cell r="C110" t="str">
            <v>u</v>
          </cell>
          <cell r="D110">
            <v>48998.343303870475</v>
          </cell>
          <cell r="E110">
            <v>1.0275139493023</v>
          </cell>
          <cell r="F110">
            <v>1.0275139493023</v>
          </cell>
          <cell r="G110">
            <v>1.0275139493023</v>
          </cell>
          <cell r="H110">
            <v>50443.672544408204</v>
          </cell>
          <cell r="I110">
            <v>1.0294975124276</v>
          </cell>
          <cell r="J110">
            <v>1.0294975124276</v>
          </cell>
          <cell r="K110">
            <v>1.0294975124276</v>
          </cell>
          <cell r="L110">
            <v>50443.672544408204</v>
          </cell>
        </row>
        <row r="111">
          <cell r="A111" t="str">
            <v>ch.010</v>
          </cell>
          <cell r="B111" t="str">
            <v>CHAPA DE HIERRO N°18 DD DE 1 X 2 M.</v>
          </cell>
          <cell r="C111" t="str">
            <v>kg</v>
          </cell>
          <cell r="D111">
            <v>4720.3417529162907</v>
          </cell>
          <cell r="E111" t="e">
            <v>#REF!</v>
          </cell>
          <cell r="F111" t="str">
            <v>=CH.004</v>
          </cell>
          <cell r="H111">
            <v>4703.1080752506905</v>
          </cell>
          <cell r="I111">
            <v>0.99634906145196944</v>
          </cell>
          <cell r="J111" t="str">
            <v>=CH.004</v>
          </cell>
          <cell r="L111">
            <v>4765.0577557353936</v>
          </cell>
        </row>
        <row r="112">
          <cell r="A112" t="str">
            <v>ch.011</v>
          </cell>
          <cell r="B112" t="str">
            <v>CAÑO ESTRUCTURAL REDONDO 3" X 1,6 X 6MT.</v>
          </cell>
          <cell r="C112" t="str">
            <v>m</v>
          </cell>
          <cell r="D112">
            <v>14593.996381059382</v>
          </cell>
          <cell r="E112" t="e">
            <v>#REF!</v>
          </cell>
          <cell r="F112" t="str">
            <v>=AC.116</v>
          </cell>
          <cell r="H112">
            <v>14730.543817861819</v>
          </cell>
          <cell r="I112">
            <v>1.0093564115844</v>
          </cell>
          <cell r="J112" t="str">
            <v>=AC.116</v>
          </cell>
          <cell r="L112">
            <v>15292.389152272486</v>
          </cell>
        </row>
        <row r="113">
          <cell r="A113" t="str">
            <v>ch.012</v>
          </cell>
          <cell r="B113" t="str">
            <v>CAÑO ESTRUCTURAL 40X80X1,6X 6 M</v>
          </cell>
          <cell r="C113" t="str">
            <v>u</v>
          </cell>
          <cell r="D113">
            <v>92049.025561134215</v>
          </cell>
          <cell r="E113" t="e">
            <v>#REF!</v>
          </cell>
          <cell r="F113" t="str">
            <v>=AC.116</v>
          </cell>
          <cell r="H113">
            <v>92910.274130227146</v>
          </cell>
          <cell r="I113">
            <v>1.0093564115844</v>
          </cell>
          <cell r="J113" t="str">
            <v>=AC.116</v>
          </cell>
          <cell r="L113">
            <v>96454.013226647105</v>
          </cell>
        </row>
        <row r="114">
          <cell r="A114" t="str">
            <v>ch.013</v>
          </cell>
          <cell r="B114" t="str">
            <v>CAÑO ESTRUCTURAL 30X40X1,2X 6 M</v>
          </cell>
          <cell r="C114" t="str">
            <v>u</v>
          </cell>
          <cell r="D114">
            <v>40937.596118027017</v>
          </cell>
          <cell r="E114" t="e">
            <v>#REF!</v>
          </cell>
          <cell r="F114" t="str">
            <v>=AC.116</v>
          </cell>
          <cell r="H114">
            <v>41320.625116583215</v>
          </cell>
          <cell r="I114">
            <v>1.0093564115844</v>
          </cell>
          <cell r="J114" t="str">
            <v>=AC.116</v>
          </cell>
          <cell r="L114">
            <v>42896.656573652283</v>
          </cell>
        </row>
        <row r="115">
          <cell r="A115" t="str">
            <v>ch.020</v>
          </cell>
          <cell r="B115" t="str">
            <v>PERFIL CHAPA GALV. SOLERA DE 35 MM X 2,60 M (PARA CIELORRASO)</v>
          </cell>
          <cell r="C115" t="str">
            <v>u</v>
          </cell>
          <cell r="D115">
            <v>11594.079434765295</v>
          </cell>
          <cell r="E115">
            <v>1.0301033236515613</v>
          </cell>
          <cell r="F115">
            <v>1.0301033236515613</v>
          </cell>
          <cell r="G115">
            <v>1.0301033236515613</v>
          </cell>
          <cell r="H115">
            <v>11464.376551761403</v>
          </cell>
          <cell r="I115">
            <v>0.98881300721340815</v>
          </cell>
          <cell r="J115">
            <v>0.98881300721340815</v>
          </cell>
          <cell r="K115">
            <v>0.98881300721340815</v>
          </cell>
          <cell r="L115">
            <v>11464.376551761403</v>
          </cell>
        </row>
        <row r="116">
          <cell r="A116" t="str">
            <v>ch.021</v>
          </cell>
          <cell r="B116" t="str">
            <v>PERFIL CHAPA GALV. SOLERA DE 70 MM X 2,60 M (PARA PARED)</v>
          </cell>
          <cell r="C116" t="str">
            <v>u</v>
          </cell>
          <cell r="D116">
            <v>15959.183159540245</v>
          </cell>
          <cell r="E116">
            <v>1.0301033236515613</v>
          </cell>
          <cell r="F116" t="str">
            <v>=CH.020</v>
          </cell>
          <cell r="H116">
            <v>15780.64789265457</v>
          </cell>
          <cell r="I116">
            <v>0.98881300721340815</v>
          </cell>
          <cell r="J116" t="str">
            <v>=CH.020</v>
          </cell>
          <cell r="L116">
            <v>15780.64789265457</v>
          </cell>
        </row>
        <row r="117">
          <cell r="A117" t="str">
            <v>ch.030</v>
          </cell>
          <cell r="B117" t="str">
            <v>CHAPA LISA GALVANIZADA Nº 24 DE 1,22X2,44</v>
          </cell>
          <cell r="C117" t="str">
            <v>u</v>
          </cell>
          <cell r="D117">
            <v>63572.189353191097</v>
          </cell>
          <cell r="E117">
            <v>1.0275139493023</v>
          </cell>
          <cell r="F117" t="str">
            <v>=CH.006</v>
          </cell>
          <cell r="H117">
            <v>65447.410798686593</v>
          </cell>
          <cell r="I117">
            <v>1.0294975124276</v>
          </cell>
          <cell r="J117" t="str">
            <v>=CH.006</v>
          </cell>
          <cell r="L117">
            <v>65447.410798686593</v>
          </cell>
        </row>
        <row r="118">
          <cell r="A118" t="str">
            <v>ch.031</v>
          </cell>
          <cell r="B118" t="str">
            <v>CHAPA LISA GALVANIZADA Nº 27 DE 1,22X2,45</v>
          </cell>
          <cell r="C118" t="str">
            <v>u</v>
          </cell>
          <cell r="D118">
            <v>54152.879119206169</v>
          </cell>
          <cell r="E118">
            <v>1.0275139493023</v>
          </cell>
          <cell r="F118" t="str">
            <v>=CH.006</v>
          </cell>
          <cell r="H118">
            <v>55750.254344015273</v>
          </cell>
          <cell r="I118">
            <v>1.0294975124276</v>
          </cell>
          <cell r="J118" t="str">
            <v>=CH.006</v>
          </cell>
          <cell r="L118">
            <v>55750.254344015273</v>
          </cell>
        </row>
        <row r="119">
          <cell r="A119" t="str">
            <v>ch.032</v>
          </cell>
          <cell r="B119" t="str">
            <v>CHAPA GALVANIZADA Nº 27 X 1,10</v>
          </cell>
          <cell r="C119" t="str">
            <v>pie</v>
          </cell>
          <cell r="D119">
            <v>6106.4355980281598</v>
          </cell>
          <cell r="E119">
            <v>1.0275139493023</v>
          </cell>
          <cell r="F119" t="str">
            <v>=CH.006</v>
          </cell>
          <cell r="H119">
            <v>6286.560257969335</v>
          </cell>
          <cell r="I119">
            <v>1.0294975124276</v>
          </cell>
          <cell r="J119" t="str">
            <v>=CH.006</v>
          </cell>
          <cell r="L119">
            <v>6286.560257969335</v>
          </cell>
        </row>
        <row r="120">
          <cell r="A120" t="str">
            <v>ch.033</v>
          </cell>
          <cell r="B120" t="str">
            <v>CHAPA DE HIERRO N°28 DD DE 1 X 2 M.</v>
          </cell>
          <cell r="C120" t="str">
            <v>u</v>
          </cell>
          <cell r="D120">
            <v>36712.741658686646</v>
          </cell>
          <cell r="E120" t="e">
            <v>#REF!</v>
          </cell>
          <cell r="F120" t="str">
            <v>=CH.004</v>
          </cell>
          <cell r="H120">
            <v>36578.705694961056</v>
          </cell>
          <cell r="I120">
            <v>0.99634906145196944</v>
          </cell>
          <cell r="J120" t="str">
            <v>=CH.004</v>
          </cell>
          <cell r="L120">
            <v>37060.523057881437</v>
          </cell>
        </row>
        <row r="121">
          <cell r="A121" t="str">
            <v>ch.035</v>
          </cell>
          <cell r="B121" t="str">
            <v>CHAPA DECORADA  Nº  20      2  X 1M</v>
          </cell>
          <cell r="C121" t="str">
            <v>u</v>
          </cell>
          <cell r="D121">
            <v>175563.75011462765</v>
          </cell>
          <cell r="E121" t="e">
            <v>#REF!</v>
          </cell>
          <cell r="F121" t="str">
            <v>=CH.004</v>
          </cell>
          <cell r="H121">
            <v>174922.77765169734</v>
          </cell>
          <cell r="I121">
            <v>0.99634906145196944</v>
          </cell>
          <cell r="J121" t="str">
            <v>=CH.004</v>
          </cell>
          <cell r="L121">
            <v>177226.87315867582</v>
          </cell>
        </row>
        <row r="122">
          <cell r="A122" t="str">
            <v>ch.036</v>
          </cell>
          <cell r="B122" t="str">
            <v>CHAPA Nº  27 DE 8 PIE X 1,10 M</v>
          </cell>
          <cell r="C122" t="str">
            <v>u</v>
          </cell>
          <cell r="D122">
            <v>52503.066625285901</v>
          </cell>
          <cell r="E122">
            <v>1.0275139493023</v>
          </cell>
          <cell r="F122" t="str">
            <v>=CH.006</v>
          </cell>
          <cell r="H122">
            <v>54051.776485552386</v>
          </cell>
          <cell r="I122">
            <v>1.0294975124276</v>
          </cell>
          <cell r="J122" t="str">
            <v>=CH.006</v>
          </cell>
          <cell r="L122">
            <v>54051.776485552386</v>
          </cell>
        </row>
        <row r="123">
          <cell r="A123" t="str">
            <v>ch.037</v>
          </cell>
          <cell r="B123" t="str">
            <v>CHAPA Nº  27 DE 25 PIE X 1,10 M</v>
          </cell>
          <cell r="C123" t="str">
            <v>u</v>
          </cell>
          <cell r="D123">
            <v>157898.18288182782</v>
          </cell>
          <cell r="E123">
            <v>1.0275139493023</v>
          </cell>
          <cell r="F123" t="str">
            <v>=CH.006</v>
          </cell>
          <cell r="H123">
            <v>162555.78649368</v>
          </cell>
          <cell r="I123">
            <v>1.0294975124276</v>
          </cell>
          <cell r="J123" t="str">
            <v>=CH.006</v>
          </cell>
          <cell r="L123">
            <v>162555.78649368</v>
          </cell>
        </row>
        <row r="124">
          <cell r="A124" t="str">
            <v>ch.038</v>
          </cell>
          <cell r="B124" t="str">
            <v>CHAPA Nº  27 DE 15 PIE X 1,10 M</v>
          </cell>
          <cell r="C124" t="str">
            <v>u</v>
          </cell>
          <cell r="D124">
            <v>93723.333634591923</v>
          </cell>
          <cell r="E124">
            <v>1.0275139493023</v>
          </cell>
          <cell r="F124" t="str">
            <v>=CH.006</v>
          </cell>
          <cell r="H124">
            <v>96487.938833234395</v>
          </cell>
          <cell r="I124">
            <v>1.0294975124276</v>
          </cell>
          <cell r="J124" t="str">
            <v>=CH.006</v>
          </cell>
          <cell r="L124">
            <v>96487.938833234395</v>
          </cell>
        </row>
        <row r="125">
          <cell r="A125" t="str">
            <v>ch.039</v>
          </cell>
          <cell r="B125" t="str">
            <v>CHAPA Nº  27 DE 14 PIE X 1,10 M</v>
          </cell>
          <cell r="C125" t="str">
            <v>u</v>
          </cell>
          <cell r="D125">
            <v>82238.225175130559</v>
          </cell>
          <cell r="E125">
            <v>1.0275139493023</v>
          </cell>
          <cell r="F125" t="str">
            <v>=CH.006</v>
          </cell>
          <cell r="H125">
            <v>84664.048244257749</v>
          </cell>
          <cell r="I125">
            <v>1.0294975124276</v>
          </cell>
          <cell r="J125" t="str">
            <v>=CH.006</v>
          </cell>
          <cell r="L125">
            <v>84664.048244257749</v>
          </cell>
        </row>
        <row r="126">
          <cell r="A126" t="str">
            <v>ch.040</v>
          </cell>
          <cell r="B126" t="str">
            <v>CHAPA GALVANIZADA Nº 24 X 1,10</v>
          </cell>
          <cell r="C126" t="str">
            <v>pie</v>
          </cell>
          <cell r="D126">
            <v>7124.9364696505891</v>
          </cell>
          <cell r="E126">
            <v>1.0275139493023</v>
          </cell>
          <cell r="F126" t="str">
            <v>=CH.006</v>
          </cell>
          <cell r="H126">
            <v>7335.1043717099683</v>
          </cell>
          <cell r="I126">
            <v>1.0294975124276</v>
          </cell>
          <cell r="J126" t="str">
            <v>=CH.006</v>
          </cell>
          <cell r="L126">
            <v>7335.1043717099683</v>
          </cell>
        </row>
        <row r="127">
          <cell r="A127" t="str">
            <v>el.010</v>
          </cell>
          <cell r="B127" t="str">
            <v>PILAR DE LUZ SIMPLE COMPLETO</v>
          </cell>
          <cell r="C127" t="str">
            <v>u</v>
          </cell>
          <cell r="D127">
            <v>140560.59479207132</v>
          </cell>
          <cell r="E127" t="e">
            <v>#REF!</v>
          </cell>
          <cell r="F127" t="e">
            <v>#REF!</v>
          </cell>
          <cell r="G127">
            <v>1.0346509465410461</v>
          </cell>
          <cell r="H127">
            <v>140251.21790413704</v>
          </cell>
          <cell r="I127">
            <v>0.99779897852316335</v>
          </cell>
          <cell r="J127">
            <v>0.99449930898141115</v>
          </cell>
          <cell r="K127">
            <v>1.0010986480649156</v>
          </cell>
          <cell r="L127">
            <v>142618.1203982771</v>
          </cell>
        </row>
        <row r="128">
          <cell r="A128" t="str">
            <v>el.011</v>
          </cell>
          <cell r="B128" t="str">
            <v>PILAR Hº PREMOL. DE LUZ SIMPLE P/MED. TRIFAS.</v>
          </cell>
          <cell r="C128" t="str">
            <v>u</v>
          </cell>
          <cell r="D128">
            <v>178267.75954724682</v>
          </cell>
          <cell r="E128" t="e">
            <v>#REF!</v>
          </cell>
          <cell r="F128" t="str">
            <v>=EL.010</v>
          </cell>
          <cell r="H128">
            <v>177875.38837985578</v>
          </cell>
          <cell r="I128">
            <v>0.99779897852316335</v>
          </cell>
          <cell r="J128" t="str">
            <v>=EL.010</v>
          </cell>
          <cell r="L128">
            <v>180877.24252910228</v>
          </cell>
        </row>
        <row r="129">
          <cell r="A129" t="str">
            <v>el.020</v>
          </cell>
          <cell r="B129" t="str">
            <v>CAJA MEDIDOR 220V POLICARBONATO EDESA</v>
          </cell>
          <cell r="C129" t="str">
            <v>u</v>
          </cell>
          <cell r="D129">
            <v>31887.228828534626</v>
          </cell>
          <cell r="E129" t="e">
            <v>#REF!</v>
          </cell>
          <cell r="F129" t="e">
            <v>#REF!</v>
          </cell>
          <cell r="G129">
            <v>1.0374051829687965</v>
          </cell>
          <cell r="H129">
            <v>31727.488163457285</v>
          </cell>
          <cell r="I129">
            <v>0.99499045006587727</v>
          </cell>
          <cell r="J129">
            <v>0.99449930898141115</v>
          </cell>
          <cell r="K129">
            <v>0.99548159115034351</v>
          </cell>
          <cell r="L129">
            <v>32200.085941564106</v>
          </cell>
        </row>
        <row r="130">
          <cell r="A130" t="str">
            <v>el.021</v>
          </cell>
          <cell r="B130" t="str">
            <v>CAJA MEDIDOR 380 V POLICARBONATO EDESA</v>
          </cell>
          <cell r="C130" t="str">
            <v>u</v>
          </cell>
          <cell r="D130">
            <v>62658.769691960304</v>
          </cell>
          <cell r="E130" t="e">
            <v>#REF!</v>
          </cell>
          <cell r="F130" t="str">
            <v>´=EL.020</v>
          </cell>
          <cell r="H130">
            <v>62344.877456377733</v>
          </cell>
          <cell r="I130">
            <v>0.99499045006587727</v>
          </cell>
          <cell r="J130" t="str">
            <v>´=EL.020</v>
          </cell>
          <cell r="L130">
            <v>63273.53750064061</v>
          </cell>
        </row>
        <row r="131">
          <cell r="A131" t="str">
            <v>el.022</v>
          </cell>
          <cell r="B131" t="str">
            <v>CABLE COBRE DESNUDO 7 X 0,85 MM2</v>
          </cell>
          <cell r="C131" t="str">
            <v>m</v>
          </cell>
          <cell r="D131">
            <v>3437.8313689400024</v>
          </cell>
          <cell r="E131">
            <v>1.0591521204840091</v>
          </cell>
          <cell r="G131">
            <v>1.0591521204840091</v>
          </cell>
          <cell r="H131">
            <v>3481.5151908773814</v>
          </cell>
          <cell r="I131">
            <v>1.0127067960145026</v>
          </cell>
          <cell r="K131">
            <v>1.0127067960145026</v>
          </cell>
          <cell r="L131">
            <v>3568.7910819047165</v>
          </cell>
        </row>
        <row r="132">
          <cell r="A132" t="str">
            <v>el.023</v>
          </cell>
          <cell r="B132" t="str">
            <v>CABLE COBRE AISLADO 1 X 2.5 MM2.</v>
          </cell>
          <cell r="C132" t="str">
            <v>m</v>
          </cell>
          <cell r="D132">
            <v>3059.6286846443099</v>
          </cell>
          <cell r="E132">
            <v>0.97468981239255537</v>
          </cell>
          <cell r="G132">
            <v>0.97468981239255537</v>
          </cell>
          <cell r="H132">
            <v>3135.4573126951509</v>
          </cell>
          <cell r="I132">
            <v>1.0247836047659673</v>
          </cell>
          <cell r="K132">
            <v>1.0247836047659673</v>
          </cell>
          <cell r="L132">
            <v>3235.3792371852742</v>
          </cell>
        </row>
        <row r="133">
          <cell r="A133" t="str">
            <v>el.024</v>
          </cell>
          <cell r="B133" t="str">
            <v xml:space="preserve">CABLE 2*4 SUBTERRANEO           </v>
          </cell>
          <cell r="C133" t="str">
            <v>m</v>
          </cell>
          <cell r="D133">
            <v>9987.8849413315238</v>
          </cell>
          <cell r="E133">
            <v>1.0566269722298607</v>
          </cell>
          <cell r="G133">
            <v>1.0566269722298607</v>
          </cell>
          <cell r="H133">
            <v>10280.713347771818</v>
          </cell>
          <cell r="I133">
            <v>1.0293183600091869</v>
          </cell>
          <cell r="K133">
            <v>1.0293183600091869</v>
          </cell>
          <cell r="L133">
            <v>10546.666828369078</v>
          </cell>
        </row>
        <row r="134">
          <cell r="A134" t="str">
            <v>el.025</v>
          </cell>
          <cell r="B134" t="str">
            <v>CABLE SUBTERRANEO 3X6 MM2</v>
          </cell>
          <cell r="C134" t="str">
            <v>m</v>
          </cell>
          <cell r="D134">
            <v>20287.571700589731</v>
          </cell>
          <cell r="E134">
            <v>1.0566269722298607</v>
          </cell>
          <cell r="F134" t="str">
            <v>´=EL.024</v>
          </cell>
          <cell r="H134">
            <v>20882.370031419814</v>
          </cell>
          <cell r="I134">
            <v>1.0293183600091869</v>
          </cell>
          <cell r="J134" t="str">
            <v>´=EL.024</v>
          </cell>
          <cell r="L134">
            <v>21422.579529059363</v>
          </cell>
        </row>
        <row r="135">
          <cell r="A135" t="str">
            <v>el.026</v>
          </cell>
          <cell r="B135" t="str">
            <v>CABLE COBRE DESNUDO 1 X 6 MM2</v>
          </cell>
          <cell r="C135" t="str">
            <v>m</v>
          </cell>
          <cell r="D135">
            <v>5288.3609713403748</v>
          </cell>
          <cell r="E135">
            <v>1.0591521204840091</v>
          </cell>
          <cell r="F135" t="str">
            <v>´=EL.022</v>
          </cell>
          <cell r="H135">
            <v>5355.559095454254</v>
          </cell>
          <cell r="I135">
            <v>1.0127067960145026</v>
          </cell>
          <cell r="J135" t="str">
            <v>´=EL.022</v>
          </cell>
          <cell r="L135">
            <v>5489.8142017453529</v>
          </cell>
        </row>
        <row r="136">
          <cell r="A136" t="str">
            <v>el.027</v>
          </cell>
          <cell r="B136" t="str">
            <v>CABLE COBRE AISLADO 1 X 1,5 MM2</v>
          </cell>
          <cell r="C136" t="str">
            <v>m</v>
          </cell>
          <cell r="D136">
            <v>1886.6854576879821</v>
          </cell>
          <cell r="E136">
            <v>0.97468981239255537</v>
          </cell>
          <cell r="F136" t="str">
            <v>´=EL.023</v>
          </cell>
          <cell r="H136">
            <v>1933.4443243890191</v>
          </cell>
          <cell r="I136">
            <v>1.0247836047659673</v>
          </cell>
          <cell r="J136" t="str">
            <v>´=EL.023</v>
          </cell>
          <cell r="L136">
            <v>1995.0600501095498</v>
          </cell>
        </row>
        <row r="137">
          <cell r="A137" t="str">
            <v>el.057</v>
          </cell>
          <cell r="B137" t="str">
            <v>CAJA OCTOGONAL CHICA CH.20</v>
          </cell>
          <cell r="C137" t="str">
            <v>u</v>
          </cell>
          <cell r="D137">
            <v>1044.6757252587495</v>
          </cell>
          <cell r="E137">
            <v>1.042503008094509</v>
          </cell>
          <cell r="G137">
            <v>1.042503008094509</v>
          </cell>
          <cell r="H137">
            <v>1044.6776826378302</v>
          </cell>
          <cell r="I137">
            <v>1.0000018736714498</v>
          </cell>
          <cell r="K137">
            <v>1.0000018736714498</v>
          </cell>
          <cell r="L137">
            <v>1068.3942662698066</v>
          </cell>
        </row>
        <row r="138">
          <cell r="A138" t="str">
            <v>el.058</v>
          </cell>
          <cell r="B138" t="str">
            <v>CONECTOR HIERRO 3/4"</v>
          </cell>
          <cell r="C138" t="str">
            <v>u</v>
          </cell>
          <cell r="D138">
            <v>733.464494587216</v>
          </cell>
          <cell r="E138">
            <v>1.0390337085297212</v>
          </cell>
          <cell r="G138">
            <v>1.0390337085297212</v>
          </cell>
          <cell r="H138">
            <v>762.17614051783187</v>
          </cell>
          <cell r="I138">
            <v>1.03914524307925</v>
          </cell>
          <cell r="K138">
            <v>1.03914524307925</v>
          </cell>
          <cell r="L138">
            <v>767.73327336230227</v>
          </cell>
        </row>
        <row r="139">
          <cell r="A139" t="str">
            <v>el.059</v>
          </cell>
          <cell r="B139" t="str">
            <v>CAJA OCTOGONAL GRANDE CH.20</v>
          </cell>
          <cell r="C139" t="str">
            <v>u</v>
          </cell>
          <cell r="D139">
            <v>1838.6837054163454</v>
          </cell>
          <cell r="E139">
            <v>1.042503008094509</v>
          </cell>
          <cell r="F139" t="str">
            <v>´=EL.057</v>
          </cell>
          <cell r="H139">
            <v>1838.6871505055094</v>
          </cell>
          <cell r="I139">
            <v>1.0000018736714498</v>
          </cell>
          <cell r="J139" t="str">
            <v>´=EL.057</v>
          </cell>
          <cell r="L139">
            <v>1880.4295733625718</v>
          </cell>
        </row>
        <row r="140">
          <cell r="A140" t="str">
            <v>el.060</v>
          </cell>
          <cell r="B140" t="str">
            <v>CAJA RECTANGULAR 10 X 5 X 4.5</v>
          </cell>
          <cell r="C140" t="str">
            <v>u</v>
          </cell>
          <cell r="D140">
            <v>1053.2019951703892</v>
          </cell>
          <cell r="E140">
            <v>1.0405514002047995</v>
          </cell>
          <cell r="G140">
            <v>1.0405514002047995</v>
          </cell>
          <cell r="H140">
            <v>1072.6049493286755</v>
          </cell>
          <cell r="I140">
            <v>1.0184228232070025</v>
          </cell>
          <cell r="K140">
            <v>1.0184228232070025</v>
          </cell>
          <cell r="L140">
            <v>1118.2209870005775</v>
          </cell>
        </row>
        <row r="141">
          <cell r="A141" t="str">
            <v>el.061</v>
          </cell>
          <cell r="B141" t="str">
            <v>CAJA EMB TUBELECTRIC DIN 4 BIP (TABLERO P/4 TERMICAS)</v>
          </cell>
          <cell r="C141" t="str">
            <v>u</v>
          </cell>
          <cell r="D141">
            <v>18370.511144782868</v>
          </cell>
          <cell r="E141" t="e">
            <v>#REF!</v>
          </cell>
          <cell r="F141" t="e">
            <v>#REF!</v>
          </cell>
          <cell r="G141">
            <v>1.0260281935136313</v>
          </cell>
          <cell r="H141">
            <v>18456.054626617301</v>
          </cell>
          <cell r="I141">
            <v>1.004656565141832</v>
          </cell>
          <cell r="K141">
            <v>1.004656565141832</v>
          </cell>
          <cell r="L141">
            <v>18456.054626617301</v>
          </cell>
        </row>
        <row r="142">
          <cell r="A142" t="str">
            <v>el.062</v>
          </cell>
          <cell r="B142" t="str">
            <v>CAJA EMB TUBELECTRIC DIN 6 BIP (TABLERO P/6 TERMICAS)</v>
          </cell>
          <cell r="C142" t="str">
            <v>u</v>
          </cell>
          <cell r="D142">
            <v>28043.993079612228</v>
          </cell>
          <cell r="E142" t="e">
            <v>#REF!</v>
          </cell>
          <cell r="F142" t="str">
            <v>=EL.061</v>
          </cell>
          <cell r="H142">
            <v>28174.58176022453</v>
          </cell>
          <cell r="I142">
            <v>1.004656565141832</v>
          </cell>
          <cell r="J142" t="str">
            <v>=EL.061</v>
          </cell>
          <cell r="L142">
            <v>28174.58176022453</v>
          </cell>
        </row>
        <row r="143">
          <cell r="A143" t="str">
            <v>el.071</v>
          </cell>
          <cell r="B143" t="str">
            <v>CAÑO LIVIANO HIERRO 5/8" X 3 M</v>
          </cell>
          <cell r="C143" t="str">
            <v>u</v>
          </cell>
          <cell r="D143">
            <v>8493.6914121106784</v>
          </cell>
          <cell r="E143">
            <v>1.0390337085297212</v>
          </cell>
          <cell r="F143" t="str">
            <v>=EL.058</v>
          </cell>
          <cell r="H143">
            <v>8826.1790270778893</v>
          </cell>
          <cell r="I143">
            <v>1.03914524307925</v>
          </cell>
          <cell r="J143" t="str">
            <v>=EL.058</v>
          </cell>
          <cell r="L143">
            <v>8890.531932863194</v>
          </cell>
        </row>
        <row r="144">
          <cell r="A144" t="str">
            <v>el.072</v>
          </cell>
          <cell r="B144" t="str">
            <v>CAÑO SEMIPESADO 5/8" X 3 M.</v>
          </cell>
          <cell r="C144" t="str">
            <v>u</v>
          </cell>
          <cell r="D144">
            <v>14407.573023248115</v>
          </cell>
          <cell r="E144">
            <v>1.0390337085297212</v>
          </cell>
          <cell r="F144" t="str">
            <v>=EL.058</v>
          </cell>
          <cell r="H144">
            <v>14971.560971425208</v>
          </cell>
          <cell r="I144">
            <v>1.03914524307925</v>
          </cell>
          <cell r="J144" t="str">
            <v>=EL.058</v>
          </cell>
          <cell r="L144">
            <v>15080.720716508244</v>
          </cell>
        </row>
        <row r="145">
          <cell r="A145" t="str">
            <v>el.073</v>
          </cell>
          <cell r="B145" t="str">
            <v>CAÑO SEMIPESADO 3/4" X 3 M.</v>
          </cell>
          <cell r="C145" t="str">
            <v>u</v>
          </cell>
          <cell r="D145">
            <v>18171.131818553265</v>
          </cell>
          <cell r="E145">
            <v>1.0390337085297212</v>
          </cell>
          <cell r="F145" t="str">
            <v>=EL.058</v>
          </cell>
          <cell r="H145">
            <v>18882.445190615628</v>
          </cell>
          <cell r="I145">
            <v>1.03914524307925</v>
          </cell>
          <cell r="J145" t="str">
            <v>=EL.058</v>
          </cell>
          <cell r="L145">
            <v>19020.119739547838</v>
          </cell>
        </row>
        <row r="146">
          <cell r="A146" t="str">
            <v>el.075</v>
          </cell>
          <cell r="B146" t="str">
            <v>CURVA CHAPA ELECTRICIDAD 3/4"</v>
          </cell>
          <cell r="C146" t="str">
            <v>u</v>
          </cell>
          <cell r="D146">
            <v>1575.3576395128234</v>
          </cell>
          <cell r="E146">
            <v>1.0390337085297212</v>
          </cell>
          <cell r="F146" t="str">
            <v>=EL.058</v>
          </cell>
          <cell r="H146">
            <v>1637.0253972483065</v>
          </cell>
          <cell r="I146">
            <v>1.03914524307925</v>
          </cell>
          <cell r="J146" t="str">
            <v>=EL.058</v>
          </cell>
          <cell r="L146">
            <v>1648.9611783869027</v>
          </cell>
        </row>
        <row r="147">
          <cell r="A147" t="str">
            <v>el.076</v>
          </cell>
          <cell r="B147" t="str">
            <v>CURVA CHAPA ELECTRICIDAD 5/8"</v>
          </cell>
          <cell r="C147" t="str">
            <v>u</v>
          </cell>
          <cell r="D147">
            <v>1147.6176885220652</v>
          </cell>
          <cell r="E147">
            <v>1.0390337085297212</v>
          </cell>
          <cell r="F147" t="str">
            <v>=EL.058</v>
          </cell>
          <cell r="H147">
            <v>1192.5414619013086</v>
          </cell>
          <cell r="I147">
            <v>1.03914524307925</v>
          </cell>
          <cell r="J147" t="str">
            <v>=EL.058</v>
          </cell>
          <cell r="L147">
            <v>1201.2364484982677</v>
          </cell>
        </row>
        <row r="148">
          <cell r="A148" t="str">
            <v>el.080</v>
          </cell>
          <cell r="B148" t="str">
            <v>CAÑO CORRUGADO REFORZ. PLASTICO 3/4"</v>
          </cell>
          <cell r="C148" t="str">
            <v>m</v>
          </cell>
          <cell r="D148">
            <v>378.30807716978239</v>
          </cell>
          <cell r="E148">
            <v>1.0198552751961902</v>
          </cell>
          <cell r="F148">
            <v>1.0198552751961902</v>
          </cell>
          <cell r="G148">
            <v>1.0198552751961902</v>
          </cell>
          <cell r="H148">
            <v>384.41983006767151</v>
          </cell>
          <cell r="I148">
            <v>1.0161554914280782</v>
          </cell>
          <cell r="J148">
            <v>1.0161554914280782</v>
          </cell>
          <cell r="K148">
            <v>1.0161554914280782</v>
          </cell>
          <cell r="L148">
            <v>386.47257175355821</v>
          </cell>
        </row>
        <row r="149">
          <cell r="A149" t="str">
            <v>el.082</v>
          </cell>
          <cell r="B149" t="str">
            <v>CAÑO PVC TIPO TUBELECTRIC 25 MM</v>
          </cell>
          <cell r="C149" t="str">
            <v>m</v>
          </cell>
          <cell r="D149">
            <v>2400.2989397098986</v>
          </cell>
          <cell r="E149">
            <v>1.022743541320037</v>
          </cell>
          <cell r="F149">
            <v>1.022743541320037</v>
          </cell>
          <cell r="G149">
            <v>1.022743541320037</v>
          </cell>
          <cell r="H149">
            <v>2465.5653563297797</v>
          </cell>
          <cell r="I149">
            <v>1.0271909534017329</v>
          </cell>
          <cell r="J149">
            <v>1.0271909534017329</v>
          </cell>
          <cell r="K149">
            <v>1.0271909534017329</v>
          </cell>
          <cell r="L149">
            <v>2475.5083115098041</v>
          </cell>
        </row>
        <row r="150">
          <cell r="A150" t="str">
            <v>el.084</v>
          </cell>
          <cell r="B150" t="str">
            <v>CURVA PVC TIPO TUBELECTRIC 25 MM</v>
          </cell>
          <cell r="C150" t="str">
            <v>u</v>
          </cell>
          <cell r="D150">
            <v>1450.1391937033686</v>
          </cell>
          <cell r="E150">
            <v>1.022743541320037</v>
          </cell>
          <cell r="F150" t="str">
            <v>=EL.083</v>
          </cell>
          <cell r="H150">
            <v>1489.5698609453834</v>
          </cell>
          <cell r="I150">
            <v>1.0271909534017329</v>
          </cell>
          <cell r="J150" t="str">
            <v>=EL.083</v>
          </cell>
          <cell r="L150">
            <v>1495.5768914736443</v>
          </cell>
        </row>
        <row r="151">
          <cell r="A151" t="str">
            <v>el.086</v>
          </cell>
          <cell r="B151" t="str">
            <v>CONECTOR PVC TIPO TUBELECTRIC 25 MM</v>
          </cell>
          <cell r="C151" t="str">
            <v>u</v>
          </cell>
          <cell r="D151">
            <v>1064.7206595950745</v>
          </cell>
          <cell r="E151">
            <v>1.022743541320037</v>
          </cell>
          <cell r="F151" t="str">
            <v>=EL.083</v>
          </cell>
          <cell r="H151">
            <v>1093.6714294359865</v>
          </cell>
          <cell r="I151">
            <v>1.0271909534017329</v>
          </cell>
          <cell r="J151" t="str">
            <v>=EL.083</v>
          </cell>
          <cell r="L151">
            <v>1098.0819091568496</v>
          </cell>
        </row>
        <row r="152">
          <cell r="A152" t="str">
            <v>el.088</v>
          </cell>
          <cell r="B152" t="str">
            <v>UNIÓN PVC TIPO TUBELECTRIC 25 MM</v>
          </cell>
          <cell r="C152" t="str">
            <v>u</v>
          </cell>
          <cell r="D152">
            <v>544.08591609586301</v>
          </cell>
          <cell r="E152">
            <v>1.022743541320037</v>
          </cell>
          <cell r="F152" t="str">
            <v>=EL.083</v>
          </cell>
          <cell r="H152">
            <v>558.88013088696482</v>
          </cell>
          <cell r="I152">
            <v>1.0271909534017329</v>
          </cell>
          <cell r="J152" t="str">
            <v>=EL.083</v>
          </cell>
          <cell r="L152">
            <v>561.13394260529924</v>
          </cell>
        </row>
        <row r="153">
          <cell r="A153" t="str">
            <v>el.100</v>
          </cell>
          <cell r="B153" t="str">
            <v>INTERRUPTOR TERMOMAGNÉTICO DIN 1X10 A</v>
          </cell>
          <cell r="C153" t="str">
            <v>u</v>
          </cell>
          <cell r="D153">
            <v>8745.2958046995427</v>
          </cell>
          <cell r="E153">
            <v>0.97817618555116315</v>
          </cell>
          <cell r="G153">
            <v>0.97817618555116315</v>
          </cell>
          <cell r="H153">
            <v>8733.7745780282476</v>
          </cell>
          <cell r="I153">
            <v>0.99868258010608346</v>
          </cell>
          <cell r="K153">
            <v>0.99868258010608346</v>
          </cell>
          <cell r="L153">
            <v>8832.6818668460419</v>
          </cell>
        </row>
        <row r="154">
          <cell r="A154" t="str">
            <v>el.101</v>
          </cell>
          <cell r="B154" t="str">
            <v>INTERRUPTOR TERMOMAGNÉTICO DIN 2X25 A</v>
          </cell>
          <cell r="C154" t="str">
            <v>u</v>
          </cell>
          <cell r="D154">
            <v>14993.459322060125</v>
          </cell>
          <cell r="E154">
            <v>0.97817618555116315</v>
          </cell>
          <cell r="F154" t="str">
            <v>=EL.100</v>
          </cell>
          <cell r="H154">
            <v>14973.706640470615</v>
          </cell>
          <cell r="I154">
            <v>0.99868258010608346</v>
          </cell>
          <cell r="J154" t="str">
            <v>=EL.100</v>
          </cell>
          <cell r="L154">
            <v>15143.279224939162</v>
          </cell>
        </row>
        <row r="155">
          <cell r="A155" t="str">
            <v>el.102</v>
          </cell>
          <cell r="B155" t="str">
            <v>INTERRUPTOR DIFERENCIAL SICA BIPOLAR 25 AMP.</v>
          </cell>
          <cell r="C155" t="str">
            <v>u</v>
          </cell>
          <cell r="D155">
            <v>80342.836233636364</v>
          </cell>
          <cell r="E155">
            <v>1.0003527840541606</v>
          </cell>
          <cell r="G155">
            <v>1.0003527840541606</v>
          </cell>
          <cell r="H155">
            <v>81490.707251530708</v>
          </cell>
          <cell r="I155">
            <v>1.0142871607688375</v>
          </cell>
          <cell r="K155">
            <v>1.0142871607688375</v>
          </cell>
          <cell r="L155">
            <v>82128.13559144763</v>
          </cell>
        </row>
        <row r="156">
          <cell r="A156" t="str">
            <v>el.103</v>
          </cell>
          <cell r="B156" t="str">
            <v>INTERRUPTOR TERMOMAGNETICO DIN 3X25 A</v>
          </cell>
          <cell r="C156" t="str">
            <v>u</v>
          </cell>
          <cell r="D156">
            <v>25018.56998641742</v>
          </cell>
          <cell r="E156">
            <v>0.97817618555116315</v>
          </cell>
          <cell r="F156" t="str">
            <v>=EL.100</v>
          </cell>
          <cell r="H156">
            <v>24985.61002459997</v>
          </cell>
          <cell r="I156">
            <v>0.99868258010608346</v>
          </cell>
          <cell r="J156" t="str">
            <v>=EL.100</v>
          </cell>
          <cell r="L156">
            <v>25268.564310277194</v>
          </cell>
        </row>
        <row r="157">
          <cell r="A157" t="str">
            <v>el.104</v>
          </cell>
          <cell r="B157" t="str">
            <v>INTERRUPTOR DIFERENCIAL SICA BIPOLAR 40 A</v>
          </cell>
          <cell r="C157" t="str">
            <v>u</v>
          </cell>
          <cell r="D157">
            <v>104547.00912133748</v>
          </cell>
          <cell r="E157">
            <v>1.0003527840541606</v>
          </cell>
          <cell r="F157" t="str">
            <v>=EL.102</v>
          </cell>
          <cell r="H157">
            <v>106040.68904855516</v>
          </cell>
          <cell r="I157">
            <v>1.0142871607688375</v>
          </cell>
          <cell r="J157" t="str">
            <v>=EL.102</v>
          </cell>
          <cell r="L157">
            <v>106870.14976455105</v>
          </cell>
        </row>
        <row r="158">
          <cell r="A158" t="str">
            <v>el.105</v>
          </cell>
          <cell r="B158" t="str">
            <v>INTERRUPTOR DIFERENCIAL TETRAPOLAR 40 AMP.</v>
          </cell>
          <cell r="C158" t="str">
            <v>u</v>
          </cell>
          <cell r="D158">
            <v>212192.11902889612</v>
          </cell>
          <cell r="E158">
            <v>1.0003527840541606</v>
          </cell>
          <cell r="F158" t="str">
            <v>=EL.102</v>
          </cell>
          <cell r="H158">
            <v>215223.74194734226</v>
          </cell>
          <cell r="I158">
            <v>1.0142871607688375</v>
          </cell>
          <cell r="J158" t="str">
            <v>=EL.102</v>
          </cell>
          <cell r="L158">
            <v>216907.24325893045</v>
          </cell>
        </row>
        <row r="159">
          <cell r="A159" t="str">
            <v>el.107</v>
          </cell>
          <cell r="B159" t="str">
            <v>LLAVE EMBUTIR 1 PUNTO</v>
          </cell>
          <cell r="C159" t="str">
            <v>u</v>
          </cell>
          <cell r="D159">
            <v>3640.682850147135</v>
          </cell>
          <cell r="E159">
            <v>1.0024276049033078</v>
          </cell>
          <cell r="G159">
            <v>1.0024276049033078</v>
          </cell>
          <cell r="H159">
            <v>3644.6377074741272</v>
          </cell>
          <cell r="I159">
            <v>1.0010862954807591</v>
          </cell>
          <cell r="K159">
            <v>1.0010862954807591</v>
          </cell>
          <cell r="L159">
            <v>3673.8914359183418</v>
          </cell>
        </row>
        <row r="160">
          <cell r="A160" t="str">
            <v>el.108</v>
          </cell>
          <cell r="B160" t="str">
            <v>LLAVE 1 PUNTO Y TOMA 10 A</v>
          </cell>
          <cell r="C160" t="str">
            <v>u</v>
          </cell>
          <cell r="D160">
            <v>5931.3421569447437</v>
          </cell>
          <cell r="E160">
            <v>1.0024276049033078</v>
          </cell>
          <cell r="F160" t="str">
            <v>=EL.107</v>
          </cell>
          <cell r="H160">
            <v>5937.785347124669</v>
          </cell>
          <cell r="I160">
            <v>1.0010862954807591</v>
          </cell>
          <cell r="J160" t="str">
            <v>=EL.107</v>
          </cell>
          <cell r="L160">
            <v>5985.4450527103872</v>
          </cell>
        </row>
        <row r="161">
          <cell r="A161" t="str">
            <v>el.109</v>
          </cell>
          <cell r="B161" t="str">
            <v>TOMACORRIENTE EMBUTIR C/T.T.</v>
          </cell>
          <cell r="C161" t="str">
            <v>u</v>
          </cell>
          <cell r="D161">
            <v>4057.9732521825172</v>
          </cell>
          <cell r="E161">
            <v>1.0074256611835399</v>
          </cell>
          <cell r="G161">
            <v>1.0074256611835399</v>
          </cell>
          <cell r="H161">
            <v>4119.0365498305318</v>
          </cell>
          <cell r="I161">
            <v>1.0150477329083361</v>
          </cell>
          <cell r="K161">
            <v>1.0150477329083361</v>
          </cell>
          <cell r="L161">
            <v>4119.0365498305318</v>
          </cell>
        </row>
        <row r="162">
          <cell r="A162" t="str">
            <v>el.110</v>
          </cell>
          <cell r="B162" t="str">
            <v>GABINETE ESTANCO PVC P/8 TERMICAS</v>
          </cell>
          <cell r="C162" t="str">
            <v>u</v>
          </cell>
          <cell r="D162">
            <v>168329.3766463465</v>
          </cell>
          <cell r="E162" t="e">
            <v>#REF!</v>
          </cell>
          <cell r="F162" t="str">
            <v>´=EL.020</v>
          </cell>
          <cell r="H162">
            <v>167486.12222865687</v>
          </cell>
          <cell r="I162">
            <v>0.99499045006587727</v>
          </cell>
          <cell r="J162" t="str">
            <v>´=EL.020</v>
          </cell>
          <cell r="L162">
            <v>169980.91692596156</v>
          </cell>
        </row>
        <row r="163">
          <cell r="A163" t="str">
            <v>el.111</v>
          </cell>
          <cell r="B163" t="str">
            <v>GABINETE ESTANCO PVC P/16 TERMICAS</v>
          </cell>
          <cell r="C163" t="str">
            <v>u</v>
          </cell>
          <cell r="D163">
            <v>172422.72431291395</v>
          </cell>
          <cell r="E163" t="e">
            <v>#REF!</v>
          </cell>
          <cell r="F163" t="str">
            <v>´=EL.020</v>
          </cell>
          <cell r="H163">
            <v>171558.96406569093</v>
          </cell>
          <cell r="I163">
            <v>0.99499045006587727</v>
          </cell>
          <cell r="J163" t="str">
            <v>´=EL.020</v>
          </cell>
          <cell r="L163">
            <v>174114.4259041461</v>
          </cell>
        </row>
        <row r="164">
          <cell r="A164" t="str">
            <v>el.112</v>
          </cell>
          <cell r="B164" t="str">
            <v>ZUMBADOR EMBUTIR 10X10</v>
          </cell>
          <cell r="C164" t="str">
            <v>u</v>
          </cell>
          <cell r="D164">
            <v>28566.082351012003</v>
          </cell>
          <cell r="E164">
            <v>1.0024276049033078</v>
          </cell>
          <cell r="F164" t="str">
            <v>=EL.107</v>
          </cell>
          <cell r="H164">
            <v>28597.113557172899</v>
          </cell>
          <cell r="I164">
            <v>1.0010862954807591</v>
          </cell>
          <cell r="J164" t="str">
            <v>=EL.107</v>
          </cell>
          <cell r="L164">
            <v>28826.648633478108</v>
          </cell>
        </row>
        <row r="165">
          <cell r="A165" t="str">
            <v>el.113</v>
          </cell>
          <cell r="B165" t="str">
            <v>TORTUGA FUNDICION REDONDA GRANDE</v>
          </cell>
          <cell r="C165" t="str">
            <v>u</v>
          </cell>
          <cell r="D165">
            <v>45517.46119070916</v>
          </cell>
          <cell r="E165">
            <v>1.0006166314305849</v>
          </cell>
          <cell r="F165">
            <v>1.0006166314305849</v>
          </cell>
          <cell r="G165">
            <v>1.0006166314305849</v>
          </cell>
          <cell r="H165">
            <v>45555.529320061374</v>
          </cell>
          <cell r="I165">
            <v>1.0008363412272208</v>
          </cell>
          <cell r="J165">
            <v>1.0008363412272208</v>
          </cell>
          <cell r="K165">
            <v>1.0008363412272208</v>
          </cell>
          <cell r="L165">
            <v>45555.529320061374</v>
          </cell>
        </row>
        <row r="166">
          <cell r="A166" t="str">
            <v>el.114</v>
          </cell>
          <cell r="B166" t="str">
            <v>TORTUGA FUNDICION CHICA REDONDA</v>
          </cell>
          <cell r="C166" t="str">
            <v>u</v>
          </cell>
          <cell r="D166">
            <v>51966.104127247359</v>
          </cell>
          <cell r="E166">
            <v>1.0006166314305849</v>
          </cell>
          <cell r="F166" t="str">
            <v>=EL.113</v>
          </cell>
          <cell r="H166">
            <v>52009.565522547025</v>
          </cell>
          <cell r="I166">
            <v>1.0008363412272208</v>
          </cell>
          <cell r="J166" t="str">
            <v>=EL.113</v>
          </cell>
          <cell r="L166">
            <v>52009.565522547025</v>
          </cell>
        </row>
        <row r="167">
          <cell r="A167" t="str">
            <v>el.115</v>
          </cell>
          <cell r="B167" t="str">
            <v>TORTUGA PVC REDONDA C/REJILLA</v>
          </cell>
          <cell r="C167" t="str">
            <v>u</v>
          </cell>
          <cell r="D167">
            <v>4489.3168394782388</v>
          </cell>
          <cell r="E167">
            <v>1.0230579065535781</v>
          </cell>
          <cell r="F167">
            <v>1.0230579065535781</v>
          </cell>
          <cell r="G167">
            <v>1.0230579065535781</v>
          </cell>
          <cell r="H167">
            <v>4588.7494588740583</v>
          </cell>
          <cell r="I167">
            <v>1.0221487194936716</v>
          </cell>
          <cell r="J167">
            <v>1.0221487194936716</v>
          </cell>
          <cell r="K167">
            <v>1.0221487194936716</v>
          </cell>
          <cell r="L167">
            <v>4588.7494588740583</v>
          </cell>
        </row>
        <row r="168">
          <cell r="A168" t="str">
            <v>el.149</v>
          </cell>
          <cell r="B168" t="str">
            <v>GABINETE COMPLETO P/ 12 MEDIDORES</v>
          </cell>
          <cell r="C168" t="str">
            <v>u</v>
          </cell>
          <cell r="D168">
            <v>2521949.6489269482</v>
          </cell>
          <cell r="E168" t="e">
            <v>#REF!</v>
          </cell>
          <cell r="F168" t="str">
            <v>´=EL.020</v>
          </cell>
          <cell r="H168">
            <v>2509315.8162293052</v>
          </cell>
          <cell r="I168">
            <v>0.99499045006587727</v>
          </cell>
          <cell r="J168" t="str">
            <v>´=EL.020</v>
          </cell>
          <cell r="L168">
            <v>2546693.4073329135</v>
          </cell>
        </row>
        <row r="169">
          <cell r="A169" t="str">
            <v>el.150</v>
          </cell>
          <cell r="B169" t="str">
            <v>CINTA AISLADORA PVC X 20 M</v>
          </cell>
          <cell r="C169" t="str">
            <v>u</v>
          </cell>
          <cell r="D169">
            <v>2931.5622679843709</v>
          </cell>
          <cell r="E169">
            <v>1.0284609008013263</v>
          </cell>
          <cell r="G169">
            <v>1.0284609008013263</v>
          </cell>
          <cell r="H169">
            <v>2954.6717909389986</v>
          </cell>
          <cell r="I169">
            <v>1.0078830060022967</v>
          </cell>
          <cell r="K169">
            <v>1.0078830060022967</v>
          </cell>
          <cell r="L169">
            <v>2989.2889084402059</v>
          </cell>
        </row>
        <row r="170">
          <cell r="A170" t="str">
            <v>el.151</v>
          </cell>
          <cell r="B170" t="str">
            <v>JABALINA SIMPLE 5/8*1000 FACBSA (R.D)</v>
          </cell>
          <cell r="C170" t="str">
            <v>u</v>
          </cell>
          <cell r="D170">
            <v>26487.241334493021</v>
          </cell>
          <cell r="E170">
            <v>1.0133014223743955</v>
          </cell>
          <cell r="G170">
            <v>1.0133014223743955</v>
          </cell>
          <cell r="H170">
            <v>26459.994549080591</v>
          </cell>
          <cell r="I170">
            <v>0.99897132415307632</v>
          </cell>
          <cell r="K170">
            <v>0.99897132415307632</v>
          </cell>
          <cell r="L170">
            <v>26876.671834037308</v>
          </cell>
        </row>
        <row r="171">
          <cell r="A171" t="str">
            <v>el.152</v>
          </cell>
          <cell r="B171" t="str">
            <v>CAÑO BAJADA MONOF.2BOCA 1.1/4*3 COMPLETO GALVANIZ. PESADO</v>
          </cell>
          <cell r="C171" t="str">
            <v>u</v>
          </cell>
          <cell r="D171">
            <v>53646.844635661888</v>
          </cell>
          <cell r="E171">
            <v>1.0310187423455757</v>
          </cell>
          <cell r="G171">
            <v>1.0310187423455757</v>
          </cell>
          <cell r="H171">
            <v>53826.880836583347</v>
          </cell>
          <cell r="I171">
            <v>1.0033559513545327</v>
          </cell>
          <cell r="K171">
            <v>1.0033559513545327</v>
          </cell>
          <cell r="L171">
            <v>54544.176146441649</v>
          </cell>
        </row>
        <row r="172">
          <cell r="A172" t="str">
            <v>el.159</v>
          </cell>
          <cell r="B172" t="str">
            <v>FLORON PLAST REDO BCO.</v>
          </cell>
          <cell r="C172" t="str">
            <v>u</v>
          </cell>
          <cell r="D172">
            <v>700.81063013764276</v>
          </cell>
          <cell r="E172">
            <v>1.0230579065535781</v>
          </cell>
          <cell r="F172" t="str">
            <v>´=EL.115</v>
          </cell>
          <cell r="H172">
            <v>716.33268820274463</v>
          </cell>
          <cell r="I172">
            <v>1.0221487194936716</v>
          </cell>
          <cell r="J172" t="str">
            <v>´=EL.115</v>
          </cell>
          <cell r="L172">
            <v>716.33268820274463</v>
          </cell>
        </row>
        <row r="173">
          <cell r="A173" t="str">
            <v>el.160</v>
          </cell>
          <cell r="B173" t="str">
            <v>ARTEFACTO FLUORESCENTE 2X40 W COMPLETO</v>
          </cell>
          <cell r="C173" t="str">
            <v>u</v>
          </cell>
          <cell r="D173">
            <v>59082.776535037148</v>
          </cell>
          <cell r="E173">
            <v>1.0155541601924181</v>
          </cell>
          <cell r="G173">
            <v>1.0155541601924181</v>
          </cell>
          <cell r="H173">
            <v>60208.106735170557</v>
          </cell>
          <cell r="I173">
            <v>1.0190466708934383</v>
          </cell>
          <cell r="K173">
            <v>1.0190466708934383</v>
          </cell>
          <cell r="L173">
            <v>61353.250176791866</v>
          </cell>
        </row>
        <row r="174">
          <cell r="A174" t="str">
            <v>el.160a</v>
          </cell>
          <cell r="B174" t="str">
            <v>MODULO PULSADOR UNIP.C/CAMP.RODA BCO</v>
          </cell>
          <cell r="C174" t="str">
            <v>u</v>
          </cell>
          <cell r="D174">
            <v>1893.8930514643378</v>
          </cell>
          <cell r="E174">
            <v>1.0024276049033078</v>
          </cell>
          <cell r="F174" t="str">
            <v>=EL.107</v>
          </cell>
          <cell r="H174">
            <v>1895.9503789271846</v>
          </cell>
          <cell r="I174">
            <v>1.0010862954807591</v>
          </cell>
          <cell r="J174" t="str">
            <v>=EL.107</v>
          </cell>
          <cell r="L174">
            <v>1911.1682474728295</v>
          </cell>
        </row>
        <row r="175">
          <cell r="A175" t="str">
            <v>el.161</v>
          </cell>
          <cell r="B175" t="str">
            <v>LLAVE 1 PTO.EXT.LUMIN.MIG.1787 PLASNAVI</v>
          </cell>
          <cell r="C175" t="str">
            <v>u</v>
          </cell>
          <cell r="D175">
            <v>1552.4695944156335</v>
          </cell>
          <cell r="E175">
            <v>1.0024276049033078</v>
          </cell>
          <cell r="F175" t="str">
            <v>=EL.107</v>
          </cell>
          <cell r="H175">
            <v>1554.1560351200633</v>
          </cell>
          <cell r="I175">
            <v>1.0010862954807591</v>
          </cell>
          <cell r="J175" t="str">
            <v>=EL.107</v>
          </cell>
          <cell r="L175">
            <v>1566.6304872495862</v>
          </cell>
        </row>
        <row r="176">
          <cell r="A176" t="str">
            <v>el.162</v>
          </cell>
          <cell r="B176" t="str">
            <v>LLAVE 2 PTOS.EXT.LUMIN.MIG.1788 PLASNAVI</v>
          </cell>
          <cell r="C176" t="str">
            <v>u</v>
          </cell>
          <cell r="D176">
            <v>2687.094001428808</v>
          </cell>
          <cell r="E176">
            <v>1.0024276049033078</v>
          </cell>
          <cell r="F176" t="str">
            <v>=EL.107</v>
          </cell>
          <cell r="H176">
            <v>2690.0129794989352</v>
          </cell>
          <cell r="I176">
            <v>1.0010862954807591</v>
          </cell>
          <cell r="J176" t="str">
            <v>=EL.107</v>
          </cell>
          <cell r="L176">
            <v>2711.6044010693968</v>
          </cell>
        </row>
        <row r="177">
          <cell r="A177" t="str">
            <v>el.164</v>
          </cell>
          <cell r="B177" t="str">
            <v>ROSETA DE MADERA REDONDA 10 CM</v>
          </cell>
          <cell r="C177" t="str">
            <v>u</v>
          </cell>
          <cell r="D177">
            <v>253.8406570844931</v>
          </cell>
          <cell r="E177">
            <v>1.0104205385575855</v>
          </cell>
          <cell r="F177">
            <v>1.0104205385575855</v>
          </cell>
          <cell r="G177">
            <v>1.0104205385575855</v>
          </cell>
          <cell r="H177">
            <v>257.83121815799933</v>
          </cell>
          <cell r="I177">
            <v>1.0157207325230724</v>
          </cell>
          <cell r="J177">
            <v>1.0157207325230724</v>
          </cell>
          <cell r="K177">
            <v>1.0157207325230724</v>
          </cell>
          <cell r="L177">
            <v>262.50116558427777</v>
          </cell>
        </row>
        <row r="178">
          <cell r="A178" t="str">
            <v>el.165</v>
          </cell>
          <cell r="B178" t="str">
            <v xml:space="preserve">PORTALAMPARA BAK.3 PZ.NEGRO 515 </v>
          </cell>
          <cell r="C178" t="str">
            <v>u</v>
          </cell>
          <cell r="D178">
            <v>1678.2664914027707</v>
          </cell>
          <cell r="E178">
            <v>1.0287042233787191</v>
          </cell>
          <cell r="F178">
            <v>1.0287042233787191</v>
          </cell>
          <cell r="G178">
            <v>1.0287042233787191</v>
          </cell>
          <cell r="H178">
            <v>1700.3535777262371</v>
          </cell>
          <cell r="I178">
            <v>1.0131606550190995</v>
          </cell>
          <cell r="J178">
            <v>1.0131606550190995</v>
          </cell>
          <cell r="K178">
            <v>1.0131606550190995</v>
          </cell>
          <cell r="L178">
            <v>1727.2172444263244</v>
          </cell>
        </row>
        <row r="179">
          <cell r="A179" t="str">
            <v>el.166</v>
          </cell>
          <cell r="B179" t="str">
            <v>RECEPTACULO CURVO NEG BAK.584</v>
          </cell>
          <cell r="C179" t="str">
            <v>u</v>
          </cell>
          <cell r="D179">
            <v>1748.2396564503001</v>
          </cell>
          <cell r="E179">
            <v>1.0287042233787191</v>
          </cell>
          <cell r="F179" t="str">
            <v>=EL.165</v>
          </cell>
          <cell r="H179">
            <v>1771.2476354595515</v>
          </cell>
          <cell r="I179">
            <v>1.0131606550190995</v>
          </cell>
          <cell r="J179" t="str">
            <v>=EL.165</v>
          </cell>
          <cell r="L179">
            <v>1799.231348227064</v>
          </cell>
        </row>
        <row r="180">
          <cell r="A180" t="str">
            <v>el.168</v>
          </cell>
          <cell r="B180" t="str">
            <v>CONECTORES HIERRO DE 5/8"</v>
          </cell>
          <cell r="C180" t="str">
            <v>u</v>
          </cell>
          <cell r="D180">
            <v>543.83411297194937</v>
          </cell>
          <cell r="E180">
            <v>1.0390337085297212</v>
          </cell>
          <cell r="F180" t="str">
            <v>=EL.058</v>
          </cell>
          <cell r="H180">
            <v>565.12263151902471</v>
          </cell>
          <cell r="I180">
            <v>1.03914524307925</v>
          </cell>
          <cell r="J180" t="str">
            <v>=EL.058</v>
          </cell>
          <cell r="L180">
            <v>569.24301966792984</v>
          </cell>
        </row>
        <row r="181">
          <cell r="A181" t="str">
            <v>el.169</v>
          </cell>
          <cell r="B181" t="str">
            <v>CONECTORES HIERRO DE 3/4"</v>
          </cell>
          <cell r="C181" t="str">
            <v>u</v>
          </cell>
          <cell r="D181">
            <v>550.24577342575526</v>
          </cell>
          <cell r="E181">
            <v>1.0390337085297212</v>
          </cell>
          <cell r="F181" t="str">
            <v>=EL.058</v>
          </cell>
          <cell r="H181">
            <v>571.78527797983645</v>
          </cell>
          <cell r="I181">
            <v>1.03914524307925</v>
          </cell>
          <cell r="J181" t="str">
            <v>=EL.058</v>
          </cell>
          <cell r="L181">
            <v>575.95424441597754</v>
          </cell>
        </row>
        <row r="182">
          <cell r="A182" t="str">
            <v>el.170</v>
          </cell>
          <cell r="B182" t="str">
            <v>CAJA CUADRADAS 10*10 N°20</v>
          </cell>
          <cell r="C182" t="str">
            <v>u</v>
          </cell>
          <cell r="D182">
            <v>2488.6765822292209</v>
          </cell>
          <cell r="E182">
            <v>1.0405514002047995</v>
          </cell>
          <cell r="F182" t="str">
            <v>´=EL.060</v>
          </cell>
          <cell r="H182">
            <v>2534.5250309230369</v>
          </cell>
          <cell r="I182">
            <v>1.0184228232070025</v>
          </cell>
          <cell r="J182" t="str">
            <v>´=EL.060</v>
          </cell>
          <cell r="L182">
            <v>2642.3140070631575</v>
          </cell>
        </row>
        <row r="183">
          <cell r="A183" t="str">
            <v>el.172</v>
          </cell>
          <cell r="B183" t="str">
            <v>CAJA RECTANGULAR CH.20</v>
          </cell>
          <cell r="C183" t="str">
            <v>u</v>
          </cell>
          <cell r="D183">
            <v>1398.4838773883682</v>
          </cell>
          <cell r="E183">
            <v>1.0405514002047995</v>
          </cell>
          <cell r="F183" t="str">
            <v>´=EL.060</v>
          </cell>
          <cell r="H183">
            <v>1424.2478986193375</v>
          </cell>
          <cell r="I183">
            <v>1.0184228232070025</v>
          </cell>
          <cell r="J183" t="str">
            <v>´=EL.060</v>
          </cell>
          <cell r="L183">
            <v>1484.8187041504975</v>
          </cell>
        </row>
        <row r="184">
          <cell r="A184" t="str">
            <v>el.173</v>
          </cell>
          <cell r="B184" t="str">
            <v>TUBO FLUORESCENTE 40 W</v>
          </cell>
          <cell r="C184" t="str">
            <v>u</v>
          </cell>
          <cell r="D184">
            <v>4951.9987312718094</v>
          </cell>
          <cell r="E184">
            <v>1.0221291917855686</v>
          </cell>
          <cell r="F184" t="str">
            <v>=EL.160+el.165</v>
          </cell>
          <cell r="H184">
            <v>5031.7440498000815</v>
          </cell>
          <cell r="I184">
            <v>1.0161036629562687</v>
          </cell>
          <cell r="J184" t="str">
            <v>=EL.160+el.165</v>
          </cell>
          <cell r="L184">
            <v>5119.3432568130211</v>
          </cell>
        </row>
        <row r="185">
          <cell r="A185" t="str">
            <v>eq.001</v>
          </cell>
          <cell r="B185" t="str">
            <v>FORD CARGO 1317 (A PARTIR DE 03/06)</v>
          </cell>
          <cell r="C185" t="str">
            <v>u</v>
          </cell>
          <cell r="D185">
            <v>213246567.1191</v>
          </cell>
          <cell r="E185">
            <v>1.032041770098046</v>
          </cell>
          <cell r="G185">
            <v>1.032041770098046</v>
          </cell>
          <cell r="H185">
            <v>224926207.63774702</v>
          </cell>
          <cell r="I185">
            <v>1.0547705910413265</v>
          </cell>
          <cell r="K185">
            <v>1.0547705910413265</v>
          </cell>
          <cell r="L185">
            <v>229488029.94041777</v>
          </cell>
        </row>
        <row r="186">
          <cell r="A186" t="str">
            <v>eq.002</v>
          </cell>
          <cell r="B186" t="str">
            <v>EQUIPO VOLQUETE 6 M3 (A PARTIR DE 03/06)</v>
          </cell>
          <cell r="C186" t="str">
            <v>u</v>
          </cell>
          <cell r="D186">
            <v>60044276.725502506</v>
          </cell>
          <cell r="E186">
            <v>1.0393440830623786</v>
          </cell>
          <cell r="G186">
            <v>1.0393440830623786</v>
          </cell>
          <cell r="H186">
            <v>60044276.725502506</v>
          </cell>
          <cell r="I186">
            <v>1</v>
          </cell>
          <cell r="K186">
            <v>1</v>
          </cell>
          <cell r="L186">
            <v>60654091.837084889</v>
          </cell>
        </row>
        <row r="187">
          <cell r="A187" t="str">
            <v>eq.006</v>
          </cell>
          <cell r="B187" t="str">
            <v>GASOIL</v>
          </cell>
          <cell r="C187" t="str">
            <v>l</v>
          </cell>
          <cell r="D187">
            <v>1709.7898888941413</v>
          </cell>
          <cell r="E187" t="e">
            <v>#REF!</v>
          </cell>
          <cell r="F187">
            <v>1664.9299636514565</v>
          </cell>
          <cell r="G187">
            <v>1.0276857428301001</v>
          </cell>
          <cell r="H187">
            <v>1843.6977972244501</v>
          </cell>
          <cell r="I187">
            <v>1.0783183414524213</v>
          </cell>
          <cell r="J187">
            <v>1861.9790531343733</v>
          </cell>
          <cell r="K187">
            <v>1.0382839030372999</v>
          </cell>
          <cell r="L187">
            <v>1929.9601475676964</v>
          </cell>
        </row>
        <row r="188">
          <cell r="A188" t="str">
            <v>eq.007</v>
          </cell>
          <cell r="B188" t="str">
            <v>RETROEXCAVADORA 87 H.P.</v>
          </cell>
          <cell r="C188" t="str">
            <v>u</v>
          </cell>
          <cell r="D188">
            <v>804073511.59848416</v>
          </cell>
          <cell r="E188">
            <v>1</v>
          </cell>
          <cell r="G188" t="e">
            <v>#REF!</v>
          </cell>
          <cell r="H188">
            <v>804073511.59848416</v>
          </cell>
          <cell r="I188">
            <v>1</v>
          </cell>
          <cell r="K188">
            <v>1.0103758205112721</v>
          </cell>
          <cell r="L188">
            <v>819580903.63894093</v>
          </cell>
        </row>
        <row r="189">
          <cell r="A189" t="str">
            <v>eq.008</v>
          </cell>
          <cell r="B189" t="str">
            <v>RETROEXCAVADORA 87 H.P. (HS)</v>
          </cell>
          <cell r="C189" t="str">
            <v>h</v>
          </cell>
          <cell r="D189">
            <v>148934.87986823</v>
          </cell>
          <cell r="E189" t="e">
            <v>#REF!</v>
          </cell>
          <cell r="F189">
            <v>148934.86986883602</v>
          </cell>
          <cell r="H189">
            <v>151737.78453942074</v>
          </cell>
          <cell r="I189">
            <v>1.0188196658410078</v>
          </cell>
          <cell r="J189">
            <v>151737.77435184151</v>
          </cell>
          <cell r="L189">
            <v>155393.05599032374</v>
          </cell>
        </row>
        <row r="190">
          <cell r="A190" t="str">
            <v>eq.009</v>
          </cell>
          <cell r="B190" t="str">
            <v>MOTONIVELADORA 180 H.P.</v>
          </cell>
          <cell r="C190" t="str">
            <v>u</v>
          </cell>
          <cell r="D190">
            <v>1066049200.7900003</v>
          </cell>
          <cell r="E190">
            <v>1</v>
          </cell>
          <cell r="F190" t="str">
            <v>´=EQ.007</v>
          </cell>
          <cell r="H190">
            <v>1066049200.7900003</v>
          </cell>
          <cell r="I190">
            <v>1</v>
          </cell>
          <cell r="J190" t="str">
            <v>´=EQ.007</v>
          </cell>
          <cell r="L190">
            <v>1086609065.8428876</v>
          </cell>
        </row>
        <row r="191">
          <cell r="A191" t="str">
            <v>eq.010</v>
          </cell>
          <cell r="B191" t="str">
            <v>MOTONIVELADORA (HS)</v>
          </cell>
          <cell r="C191" t="str">
            <v>h</v>
          </cell>
          <cell r="D191">
            <v>213108.0245300254</v>
          </cell>
          <cell r="E191" t="e">
            <v>#REF!</v>
          </cell>
          <cell r="F191">
            <v>213108.03175866202</v>
          </cell>
          <cell r="H191">
            <v>218339.34875315425</v>
          </cell>
          <cell r="I191">
            <v>1.0245477580427376</v>
          </cell>
          <cell r="J191">
            <v>218339.35615923768</v>
          </cell>
          <cell r="L191">
            <v>224198.63056662166</v>
          </cell>
        </row>
        <row r="192">
          <cell r="A192" t="str">
            <v>eq.011</v>
          </cell>
          <cell r="B192" t="str">
            <v>CAMIÓN VOLCADOR 140 H.P.</v>
          </cell>
          <cell r="C192" t="str">
            <v>u</v>
          </cell>
          <cell r="D192">
            <v>412555416.95466328</v>
          </cell>
          <cell r="E192">
            <v>1</v>
          </cell>
          <cell r="G192" t="e">
            <v>#REF!</v>
          </cell>
          <cell r="H192">
            <v>412555416.95466328</v>
          </cell>
          <cell r="I192">
            <v>1</v>
          </cell>
          <cell r="K192">
            <v>1.0090159186388081</v>
          </cell>
          <cell r="L192">
            <v>418804581.80757499</v>
          </cell>
        </row>
        <row r="193">
          <cell r="A193" t="str">
            <v>eq.012</v>
          </cell>
          <cell r="B193" t="str">
            <v>CAMIÓN VOLCADOR 140 H.P. (HS)</v>
          </cell>
          <cell r="C193" t="str">
            <v>h</v>
          </cell>
          <cell r="D193">
            <v>117039.34804554349</v>
          </cell>
          <cell r="E193" t="e">
            <v>#REF!</v>
          </cell>
          <cell r="F193">
            <v>117039.35759008744</v>
          </cell>
          <cell r="H193">
            <v>121226.19041970625</v>
          </cell>
          <cell r="I193">
            <v>1.0357729468258277</v>
          </cell>
          <cell r="J193">
            <v>121226.20030568668</v>
          </cell>
          <cell r="L193">
            <v>124600.89118071995</v>
          </cell>
        </row>
        <row r="194">
          <cell r="A194" t="str">
            <v>eq.013</v>
          </cell>
          <cell r="B194" t="str">
            <v>PALA CARGADORA 140 H.P.</v>
          </cell>
          <cell r="C194" t="str">
            <v>u</v>
          </cell>
          <cell r="D194">
            <v>1228937006.9474833</v>
          </cell>
          <cell r="E194">
            <v>1</v>
          </cell>
          <cell r="G194" t="e">
            <v>#REF!</v>
          </cell>
          <cell r="H194">
            <v>1228937006.9474833</v>
          </cell>
          <cell r="I194">
            <v>1</v>
          </cell>
          <cell r="K194">
            <v>1.0090159186388081</v>
          </cell>
          <cell r="L194">
            <v>1247552275.6717398</v>
          </cell>
        </row>
        <row r="195">
          <cell r="A195" t="str">
            <v>eq.014</v>
          </cell>
          <cell r="B195" t="str">
            <v>PALA CARGADORA 140 H.P.(HS)</v>
          </cell>
          <cell r="C195" t="str">
            <v>h</v>
          </cell>
          <cell r="D195">
            <v>212726.9353472793</v>
          </cell>
          <cell r="E195" t="e">
            <v>#REF!</v>
          </cell>
          <cell r="F195">
            <v>212726.93453779569</v>
          </cell>
          <cell r="H195">
            <v>216688.63576886297</v>
          </cell>
          <cell r="I195">
            <v>1.018623407586426</v>
          </cell>
          <cell r="J195">
            <v>216688.63494430404</v>
          </cell>
          <cell r="L195">
            <v>221533.14936991656</v>
          </cell>
        </row>
        <row r="196">
          <cell r="A196" t="str">
            <v>eq.015</v>
          </cell>
          <cell r="B196" t="str">
            <v>RODILLO NEUMÁTICO AUTOPROPULSADO 70 HP</v>
          </cell>
          <cell r="C196" t="str">
            <v>u</v>
          </cell>
          <cell r="D196">
            <v>396618351.19488645</v>
          </cell>
          <cell r="E196">
            <v>1</v>
          </cell>
          <cell r="G196" t="e">
            <v>#REF!</v>
          </cell>
          <cell r="H196">
            <v>396618351.19488645</v>
          </cell>
          <cell r="I196">
            <v>1</v>
          </cell>
          <cell r="K196">
            <v>1.0019838740274056</v>
          </cell>
          <cell r="L196">
            <v>402095617.9492113</v>
          </cell>
        </row>
        <row r="197">
          <cell r="A197" t="str">
            <v>eq.016</v>
          </cell>
          <cell r="B197" t="str">
            <v>RODILLO NEUMÁTICO AUTOPROPULSADO 70 HP(HS)</v>
          </cell>
          <cell r="C197" t="str">
            <v>h</v>
          </cell>
          <cell r="D197">
            <v>84016.759539130086</v>
          </cell>
          <cell r="E197" t="e">
            <v>#REF!</v>
          </cell>
          <cell r="F197">
            <v>84016.760733637871</v>
          </cell>
          <cell r="G197">
            <v>1.0276857428301001</v>
          </cell>
          <cell r="H197">
            <v>86150.616966591624</v>
          </cell>
          <cell r="I197">
            <v>1.0253979972468197</v>
          </cell>
          <cell r="J197">
            <v>86150.618191437505</v>
          </cell>
          <cell r="K197">
            <v>1.0382839030372999</v>
          </cell>
          <cell r="L197">
            <v>88154.378393842751</v>
          </cell>
        </row>
        <row r="198">
          <cell r="A198" t="str">
            <v>eq.017</v>
          </cell>
          <cell r="B198" t="str">
            <v>VIBROCOMPACTADOR AUTOPROPULSADO 120 HP</v>
          </cell>
          <cell r="C198" t="str">
            <v>u</v>
          </cell>
          <cell r="D198">
            <v>934882391.17506695</v>
          </cell>
          <cell r="E198">
            <v>1</v>
          </cell>
          <cell r="F198" t="str">
            <v>´=EQ.016</v>
          </cell>
          <cell r="H198">
            <v>934882391.17506695</v>
          </cell>
          <cell r="I198">
            <v>1</v>
          </cell>
          <cell r="J198" t="str">
            <v>´=EQ.016</v>
          </cell>
          <cell r="L198">
            <v>947793039.97626376</v>
          </cell>
        </row>
        <row r="199">
          <cell r="A199" t="str">
            <v>eq.018</v>
          </cell>
          <cell r="B199" t="str">
            <v>VIBROCOMPACTADOR AUTOPROPULSADO 120 HP (HS)</v>
          </cell>
          <cell r="C199" t="str">
            <v>h</v>
          </cell>
          <cell r="D199">
            <v>168831.43648045557</v>
          </cell>
          <cell r="E199" t="e">
            <v>#REF!</v>
          </cell>
          <cell r="F199">
            <v>168831.43961204478</v>
          </cell>
          <cell r="H199">
            <v>172270.89598067853</v>
          </cell>
          <cell r="I199">
            <v>1.0203721508975085</v>
          </cell>
          <cell r="J199">
            <v>172270.89917606497</v>
          </cell>
          <cell r="L199">
            <v>176056.7814487071</v>
          </cell>
        </row>
        <row r="200">
          <cell r="A200" t="str">
            <v>eq.019</v>
          </cell>
          <cell r="B200" t="str">
            <v>CAMIÓN MIXER 5 M3   240 H.P.</v>
          </cell>
          <cell r="C200" t="str">
            <v>u</v>
          </cell>
          <cell r="D200">
            <v>749120921.41046619</v>
          </cell>
          <cell r="E200">
            <v>1</v>
          </cell>
          <cell r="G200" t="e">
            <v>#REF!</v>
          </cell>
          <cell r="H200">
            <v>749120921.41046619</v>
          </cell>
          <cell r="I200">
            <v>1</v>
          </cell>
          <cell r="K200">
            <v>1.0150118798627821</v>
          </cell>
          <cell r="L200">
            <v>759201895.86662698</v>
          </cell>
        </row>
        <row r="201">
          <cell r="A201" t="str">
            <v>eq.020</v>
          </cell>
          <cell r="B201" t="str">
            <v>CAMIÓN MIXER 5 M3 240 H.P.(HS)</v>
          </cell>
          <cell r="C201" t="str">
            <v>h</v>
          </cell>
          <cell r="D201">
            <v>192989.45907293595</v>
          </cell>
          <cell r="E201" t="e">
            <v>#REF!</v>
          </cell>
          <cell r="F201">
            <v>192989.45328806978</v>
          </cell>
          <cell r="H201">
            <v>199787.50620474797</v>
          </cell>
          <cell r="I201">
            <v>1.0352249659876132</v>
          </cell>
          <cell r="J201">
            <v>199787.50021611009</v>
          </cell>
          <cell r="L201">
            <v>205329.43033351956</v>
          </cell>
        </row>
        <row r="202">
          <cell r="A202" t="str">
            <v>eq.021</v>
          </cell>
          <cell r="B202" t="str">
            <v>PLANTA ELABORADORA DE HORMIGÓN 60 H.P.</v>
          </cell>
          <cell r="C202" t="str">
            <v>u</v>
          </cell>
          <cell r="D202">
            <v>293574104.7429136</v>
          </cell>
          <cell r="E202">
            <v>1</v>
          </cell>
          <cell r="F202" t="str">
            <v>´=EQ.020</v>
          </cell>
          <cell r="H202">
            <v>293574104.7429136</v>
          </cell>
          <cell r="I202">
            <v>1</v>
          </cell>
          <cell r="J202" t="str">
            <v>´=EQ.020</v>
          </cell>
          <cell r="L202">
            <v>297524752.71751738</v>
          </cell>
        </row>
        <row r="203">
          <cell r="A203" t="str">
            <v>eq.022</v>
          </cell>
          <cell r="B203" t="str">
            <v>PLANTA ELEBORADORA DE HORMIGÓN 60 H.P. (HS)</v>
          </cell>
          <cell r="C203" t="str">
            <v>h</v>
          </cell>
          <cell r="D203">
            <v>67637.268848994252</v>
          </cell>
          <cell r="E203" t="e">
            <v>#REF!</v>
          </cell>
          <cell r="F203">
            <v>69510.005885549777</v>
          </cell>
          <cell r="G203" t="str">
            <v>VER SIEMPRE PORQUE QUEDA ENGANCHADO CON ANTERIOR</v>
          </cell>
          <cell r="H203">
            <v>67637.268848994252</v>
          </cell>
          <cell r="I203">
            <v>1</v>
          </cell>
          <cell r="J203">
            <v>69510.005885549777</v>
          </cell>
          <cell r="K203" t="str">
            <v>VER SIEMPRE PORQUE QUEDA ENGANCHADO CON ANTERIOR</v>
          </cell>
          <cell r="L203">
            <v>69235.302512330483</v>
          </cell>
        </row>
        <row r="204">
          <cell r="A204" t="str">
            <v>eq.024</v>
          </cell>
          <cell r="B204" t="str">
            <v>TOPADORA D-7  200 H.P.</v>
          </cell>
          <cell r="C204" t="str">
            <v>u</v>
          </cell>
          <cell r="D204">
            <v>1010915457.2285218</v>
          </cell>
          <cell r="E204">
            <v>1.0181422324996872</v>
          </cell>
          <cell r="F204" t="str">
            <v>=eq.024b - FINNING U$S</v>
          </cell>
          <cell r="H204">
            <v>1034704853.8308232</v>
          </cell>
          <cell r="I204">
            <v>1.0235325282962051</v>
          </cell>
          <cell r="J204" t="str">
            <v>=eq.024b - FINNING U$S</v>
          </cell>
          <cell r="L204">
            <v>1052378720.6230022</v>
          </cell>
        </row>
        <row r="205">
          <cell r="A205" t="str">
            <v>eq.024b</v>
          </cell>
          <cell r="B205" t="str">
            <v>TOPADORA CAT D7R SERIE II - 240 HP - HOJA 7SU - RIPPER MULTIVASTAGO</v>
          </cell>
          <cell r="C205" t="str">
            <v>u</v>
          </cell>
          <cell r="D205">
            <v>2117532966.9761982</v>
          </cell>
          <cell r="E205">
            <v>1.0181422324996872</v>
          </cell>
          <cell r="F205">
            <v>0.50907111624984358</v>
          </cell>
          <cell r="G205">
            <v>1.0181422324996872</v>
          </cell>
          <cell r="H205">
            <v>2167363871.4397125</v>
          </cell>
          <cell r="I205">
            <v>1.0235325282962051</v>
          </cell>
          <cell r="J205">
            <v>0.51176626414810256</v>
          </cell>
          <cell r="K205">
            <v>1.0235325282962051</v>
          </cell>
          <cell r="L205">
            <v>2204384767.023788</v>
          </cell>
        </row>
        <row r="206">
          <cell r="A206" t="str">
            <v>eq.025</v>
          </cell>
          <cell r="B206" t="str">
            <v>TOPADORA D-7  200 H.P.(HS)</v>
          </cell>
          <cell r="C206" t="str">
            <v>h</v>
          </cell>
          <cell r="D206">
            <v>205129.94804062619</v>
          </cell>
          <cell r="E206" t="e">
            <v>#REF!</v>
          </cell>
          <cell r="F206">
            <v>205129.94804062622</v>
          </cell>
          <cell r="H206">
            <v>213670.10858842748</v>
          </cell>
          <cell r="I206">
            <v>1.0416329289281052</v>
          </cell>
          <cell r="J206">
            <v>213670.10858842754</v>
          </cell>
          <cell r="L206">
            <v>219404.71018478213</v>
          </cell>
        </row>
        <row r="207">
          <cell r="A207" t="str">
            <v>eq.026</v>
          </cell>
          <cell r="B207" t="str">
            <v>ASERRADORA PAVIMENTO TARGET MINICOM II 13,5 HP</v>
          </cell>
          <cell r="C207" t="str">
            <v>u</v>
          </cell>
          <cell r="D207">
            <v>11352442.213053269</v>
          </cell>
          <cell r="E207">
            <v>1.0372697155785391</v>
          </cell>
          <cell r="G207">
            <v>1.0372697155785391</v>
          </cell>
          <cell r="H207">
            <v>11315410.643389082</v>
          </cell>
          <cell r="I207">
            <v>0.99673800852986427</v>
          </cell>
          <cell r="K207">
            <v>0.99673800852986427</v>
          </cell>
          <cell r="L207">
            <v>11371455.436880855</v>
          </cell>
        </row>
        <row r="208">
          <cell r="A208" t="str">
            <v>eq.028</v>
          </cell>
          <cell r="B208" t="str">
            <v>BOMBA A EXPLOSIÓN 5 H. P. HONDA WB 30 XT</v>
          </cell>
          <cell r="C208" t="str">
            <v>u</v>
          </cell>
          <cell r="D208">
            <v>1300169.3555196722</v>
          </cell>
          <cell r="E208">
            <v>1.0039812824431</v>
          </cell>
          <cell r="G208">
            <v>1.0039812824431</v>
          </cell>
          <cell r="H208">
            <v>1326904.5406914754</v>
          </cell>
          <cell r="I208">
            <v>1.0205628482614999</v>
          </cell>
          <cell r="K208">
            <v>1.0205628482614999</v>
          </cell>
          <cell r="L208">
            <v>1338836.7167882903</v>
          </cell>
        </row>
        <row r="209">
          <cell r="A209" t="str">
            <v>eq.030</v>
          </cell>
          <cell r="B209" t="str">
            <v>CAMIÓN CON ACOPLADO 15M3 312 H.P.</v>
          </cell>
          <cell r="C209" t="str">
            <v>u</v>
          </cell>
          <cell r="D209">
            <v>830602006.58319926</v>
          </cell>
          <cell r="E209">
            <v>1</v>
          </cell>
          <cell r="G209" t="e">
            <v>#REF!</v>
          </cell>
          <cell r="H209">
            <v>830602006.58319926</v>
          </cell>
          <cell r="I209">
            <v>1</v>
          </cell>
          <cell r="K209">
            <v>1.0165361024535287</v>
          </cell>
          <cell r="L209">
            <v>844062354.16235423</v>
          </cell>
        </row>
        <row r="210">
          <cell r="A210" t="str">
            <v>eq.031</v>
          </cell>
          <cell r="B210" t="str">
            <v xml:space="preserve">ACOPLADO VOLCADOR BILATERAL S/CUBIERTAS </v>
          </cell>
          <cell r="C210" t="str">
            <v>u</v>
          </cell>
          <cell r="D210">
            <v>77288830.846993029</v>
          </cell>
          <cell r="E210">
            <v>1.0203441531461233</v>
          </cell>
          <cell r="F210" t="str">
            <v>¨=EQ.030+eq.111</v>
          </cell>
          <cell r="H210">
            <v>75975495.730060816</v>
          </cell>
          <cell r="I210">
            <v>0.9830074397226658</v>
          </cell>
          <cell r="J210" t="str">
            <v>¨=EQ.030+eq.111</v>
          </cell>
          <cell r="L210">
            <v>76591107.402028754</v>
          </cell>
        </row>
        <row r="211">
          <cell r="A211" t="str">
            <v>eq.041</v>
          </cell>
          <cell r="B211" t="str">
            <v>PLANCHA VIBRADORA A EXPLOSIÓN 5 H.P. WACKER WP 2050R</v>
          </cell>
          <cell r="C211" t="str">
            <v>u</v>
          </cell>
          <cell r="D211">
            <v>7737295.3314331295</v>
          </cell>
          <cell r="E211">
            <v>1.0372697155785391</v>
          </cell>
          <cell r="F211" t="str">
            <v>=EQ.026</v>
          </cell>
          <cell r="H211">
            <v>7712056.3400600739</v>
          </cell>
          <cell r="I211">
            <v>0.99673800852986427</v>
          </cell>
          <cell r="J211" t="str">
            <v>=EQ.026</v>
          </cell>
          <cell r="L211">
            <v>7750253.8583470583</v>
          </cell>
        </row>
        <row r="212">
          <cell r="A212" t="str">
            <v>eq.044</v>
          </cell>
          <cell r="B212" t="str">
            <v>REGLA VIBRADORA 5 H.P. WACKER 6,8 MTS</v>
          </cell>
          <cell r="C212" t="str">
            <v>u</v>
          </cell>
          <cell r="D212">
            <v>24835430.250093199</v>
          </cell>
          <cell r="E212">
            <v>1.0372697155785391</v>
          </cell>
          <cell r="F212" t="str">
            <v>=EQ.026</v>
          </cell>
          <cell r="H212">
            <v>24754417.288460243</v>
          </cell>
          <cell r="I212">
            <v>0.99673800852986427</v>
          </cell>
          <cell r="J212" t="str">
            <v>=EQ.026</v>
          </cell>
          <cell r="L212">
            <v>24877024.964722659</v>
          </cell>
        </row>
        <row r="213">
          <cell r="A213" t="str">
            <v>eq.048</v>
          </cell>
          <cell r="B213" t="str">
            <v>RODILLO NEUMÁTICO DE ARRASTRE</v>
          </cell>
          <cell r="C213" t="str">
            <v>u</v>
          </cell>
          <cell r="D213">
            <v>50216122.413664497</v>
          </cell>
          <cell r="E213">
            <v>0.99940197961749988</v>
          </cell>
          <cell r="G213">
            <v>0.99940197961749988</v>
          </cell>
          <cell r="H213">
            <v>48894790.614697523</v>
          </cell>
          <cell r="I213">
            <v>0.97368710016909987</v>
          </cell>
          <cell r="K213">
            <v>0.97368710016909987</v>
          </cell>
          <cell r="L213">
            <v>49895004.537430495</v>
          </cell>
        </row>
        <row r="214">
          <cell r="A214" t="str">
            <v>eq.050</v>
          </cell>
          <cell r="B214" t="str">
            <v>RODILLO PATA DE CABRA DE ARRASTRE</v>
          </cell>
          <cell r="C214" t="str">
            <v>u</v>
          </cell>
          <cell r="D214">
            <v>32620609.845597543</v>
          </cell>
          <cell r="E214">
            <v>0.99940197961749988</v>
          </cell>
          <cell r="F214" t="str">
            <v>´=EQ.048</v>
          </cell>
          <cell r="H214">
            <v>31762267.00630746</v>
          </cell>
          <cell r="I214">
            <v>0.97368710016909987</v>
          </cell>
          <cell r="J214" t="str">
            <v>´=EQ.048</v>
          </cell>
          <cell r="L214">
            <v>32412010.287296604</v>
          </cell>
        </row>
        <row r="215">
          <cell r="A215" t="str">
            <v>eq.052</v>
          </cell>
          <cell r="B215" t="str">
            <v>RODILLO VIBRADOR DE ARRASTRE 60 H.P.</v>
          </cell>
          <cell r="C215" t="str">
            <v>u</v>
          </cell>
          <cell r="D215">
            <v>45783799.684168287</v>
          </cell>
          <cell r="E215">
            <v>0.99893630282129064</v>
          </cell>
          <cell r="G215">
            <v>0.99893630282129064</v>
          </cell>
          <cell r="H215">
            <v>45466911.970996603</v>
          </cell>
          <cell r="I215">
            <v>0.9930786060711938</v>
          </cell>
          <cell r="K215">
            <v>0.9930786060711938</v>
          </cell>
          <cell r="L215">
            <v>45955574.153688021</v>
          </cell>
        </row>
        <row r="216">
          <cell r="A216" t="str">
            <v>eq.055</v>
          </cell>
          <cell r="B216" t="str">
            <v>TANQUE ACOPLADO 10000 LITROS (A PARTIR DE 05/06)</v>
          </cell>
          <cell r="C216" t="str">
            <v>u</v>
          </cell>
          <cell r="D216">
            <v>39321009.414497346</v>
          </cell>
          <cell r="E216">
            <v>1</v>
          </cell>
          <cell r="F216" t="str">
            <v>¨=EQ.030</v>
          </cell>
          <cell r="H216">
            <v>39321009.414497346</v>
          </cell>
          <cell r="I216">
            <v>1</v>
          </cell>
          <cell r="J216" t="str">
            <v>¨=EQ.030</v>
          </cell>
          <cell r="L216">
            <v>39958227.29946202</v>
          </cell>
        </row>
        <row r="217">
          <cell r="A217" t="str">
            <v>eq.058</v>
          </cell>
          <cell r="B217" t="str">
            <v>TRACTOR ENGOMADO 120 H.P. JHON DEERE</v>
          </cell>
          <cell r="C217" t="str">
            <v>u</v>
          </cell>
          <cell r="D217">
            <v>501418098.06925452</v>
          </cell>
          <cell r="E217">
            <v>1</v>
          </cell>
          <cell r="F217" t="str">
            <v>´=eq.007</v>
          </cell>
          <cell r="H217">
            <v>501418098.06925452</v>
          </cell>
          <cell r="I217">
            <v>1</v>
          </cell>
          <cell r="J217" t="str">
            <v>´=eq.007</v>
          </cell>
          <cell r="L217">
            <v>511088466.40097857</v>
          </cell>
        </row>
        <row r="218">
          <cell r="A218" t="str">
            <v>eq.060</v>
          </cell>
          <cell r="B218" t="str">
            <v>VIBRADOR INMERSIÓN A NAFTA 4 H.P. WACKER A3000</v>
          </cell>
          <cell r="C218" t="str">
            <v>u</v>
          </cell>
          <cell r="D218">
            <v>3768642.8803727343</v>
          </cell>
          <cell r="E218">
            <v>1.0017760213365623</v>
          </cell>
          <cell r="G218">
            <v>1.0017760213365623</v>
          </cell>
          <cell r="H218">
            <v>3774218.6166928238</v>
          </cell>
          <cell r="I218">
            <v>1.001479507742463</v>
          </cell>
          <cell r="K218">
            <v>1.001479507742463</v>
          </cell>
          <cell r="L218">
            <v>3848985.0220554299</v>
          </cell>
        </row>
        <row r="219">
          <cell r="A219" t="str">
            <v>eq.062</v>
          </cell>
          <cell r="B219" t="str">
            <v>MARTILLO NEUMÁTICO COMPLETO (MN+3PE+JM)</v>
          </cell>
          <cell r="C219" t="str">
            <v>u</v>
          </cell>
          <cell r="D219">
            <v>1636427.295047821</v>
          </cell>
          <cell r="E219">
            <v>1.0009147081505021</v>
          </cell>
          <cell r="G219">
            <v>1.0009147081505021</v>
          </cell>
          <cell r="H219">
            <v>1639450.402820105</v>
          </cell>
          <cell r="I219">
            <v>1.0018473828818626</v>
          </cell>
          <cell r="K219">
            <v>1.0018473828818626</v>
          </cell>
          <cell r="L219">
            <v>1640992.2251524217</v>
          </cell>
        </row>
        <row r="220">
          <cell r="A220" t="str">
            <v>eq.066</v>
          </cell>
          <cell r="B220" t="str">
            <v>MOTOCOMPRESOR TIPO P185 WR</v>
          </cell>
          <cell r="C220" t="str">
            <v>u</v>
          </cell>
          <cell r="D220">
            <v>46103827.198223956</v>
          </cell>
          <cell r="E220">
            <v>0.99509650198135524</v>
          </cell>
          <cell r="G220">
            <v>0.99509650198135524</v>
          </cell>
          <cell r="H220">
            <v>46468378.302842475</v>
          </cell>
          <cell r="I220">
            <v>1.0079071766222603</v>
          </cell>
          <cell r="K220">
            <v>1.0079071766222603</v>
          </cell>
          <cell r="L220">
            <v>46989668.771282509</v>
          </cell>
        </row>
        <row r="221">
          <cell r="A221" t="str">
            <v>eq.070</v>
          </cell>
          <cell r="B221" t="str">
            <v>EQUIPO REGADOR DE AGUA  CAP. 6000 LT</v>
          </cell>
          <cell r="C221" t="str">
            <v>u</v>
          </cell>
          <cell r="D221">
            <v>21188870.988662403</v>
          </cell>
          <cell r="E221">
            <v>1.0242614405980488</v>
          </cell>
          <cell r="F221">
            <v>1.0171307082305043</v>
          </cell>
          <cell r="G221">
            <v>1.0099999758629596</v>
          </cell>
          <cell r="H221">
            <v>21745212.750116032</v>
          </cell>
          <cell r="I221">
            <v>1.0262563192607719</v>
          </cell>
          <cell r="J221">
            <v>1.0181281118342651</v>
          </cell>
          <cell r="K221">
            <v>1.0099999044077583</v>
          </cell>
          <cell r="L221">
            <v>22410269.047677752</v>
          </cell>
        </row>
        <row r="222">
          <cell r="A222" t="str">
            <v>eq.072</v>
          </cell>
          <cell r="B222" t="str">
            <v>EQUIPO REGADOR DE ASFALTO CAP 6600 LT</v>
          </cell>
          <cell r="C222" t="str">
            <v>u</v>
          </cell>
          <cell r="D222">
            <v>69381533.607082069</v>
          </cell>
          <cell r="E222">
            <v>1.0242614405980488</v>
          </cell>
          <cell r="G222">
            <v>1.0242614405980488</v>
          </cell>
          <cell r="H222">
            <v>71203237.304271594</v>
          </cell>
          <cell r="I222">
            <v>1.0262563192607719</v>
          </cell>
          <cell r="K222">
            <v>1.0262563192607719</v>
          </cell>
          <cell r="L222">
            <v>73380919.441492096</v>
          </cell>
        </row>
        <row r="223">
          <cell r="A223" t="str">
            <v>eq.074</v>
          </cell>
          <cell r="B223" t="str">
            <v>BARREDORA SOPLADORA</v>
          </cell>
          <cell r="C223" t="str">
            <v>u</v>
          </cell>
          <cell r="D223">
            <v>74757865.371055841</v>
          </cell>
          <cell r="E223">
            <v>0.99893630282129064</v>
          </cell>
          <cell r="F223" t="str">
            <v>´=eq.052</v>
          </cell>
          <cell r="H223">
            <v>74240436.735546097</v>
          </cell>
          <cell r="I223">
            <v>0.9930786060711938</v>
          </cell>
          <cell r="J223" t="str">
            <v>´=eq.052</v>
          </cell>
          <cell r="L223">
            <v>75038346.518429488</v>
          </cell>
        </row>
        <row r="224">
          <cell r="A224" t="str">
            <v>eq.076</v>
          </cell>
          <cell r="B224" t="str">
            <v>COMPACTADORA DE SUELO RODILLO LISO 145 HP CS 533 D</v>
          </cell>
          <cell r="C224" t="str">
            <v>u</v>
          </cell>
          <cell r="D224">
            <v>548596014.49387586</v>
          </cell>
          <cell r="E224">
            <v>1</v>
          </cell>
          <cell r="F224" t="str">
            <v>´=EQ.015</v>
          </cell>
          <cell r="H224">
            <v>548596014.49387586</v>
          </cell>
          <cell r="I224">
            <v>1</v>
          </cell>
          <cell r="J224" t="str">
            <v>´=EQ.015</v>
          </cell>
          <cell r="L224">
            <v>556172080.25757515</v>
          </cell>
        </row>
        <row r="225">
          <cell r="A225" t="str">
            <v>eq.078</v>
          </cell>
          <cell r="B225" t="str">
            <v>CAMIONETA (MOTOR 3.0) PICK UP CABINA SIMPLE TRACK 4X2</v>
          </cell>
          <cell r="C225" t="str">
            <v>u</v>
          </cell>
          <cell r="D225">
            <v>65273078.707798451</v>
          </cell>
          <cell r="E225">
            <v>1</v>
          </cell>
          <cell r="G225">
            <v>1</v>
          </cell>
          <cell r="H225">
            <v>67381963.578919023</v>
          </cell>
          <cell r="I225">
            <v>1.0323086471922247</v>
          </cell>
          <cell r="K225">
            <v>1.0323086471922247</v>
          </cell>
          <cell r="L225">
            <v>68294843.8717435</v>
          </cell>
        </row>
        <row r="226">
          <cell r="A226" t="str">
            <v>eq.080</v>
          </cell>
          <cell r="B226" t="str">
            <v>NAFTA SUPER</v>
          </cell>
          <cell r="C226" t="str">
            <v>l</v>
          </cell>
          <cell r="D226">
            <v>1462.9849661600224</v>
          </cell>
          <cell r="E226" t="e">
            <v>#REF!</v>
          </cell>
          <cell r="F226">
            <v>1783.0591263939473</v>
          </cell>
          <cell r="G226">
            <v>1.0346119075293814</v>
          </cell>
          <cell r="H226">
            <v>1573.5281026804364</v>
          </cell>
          <cell r="I226">
            <v>1.0755599948580215</v>
          </cell>
          <cell r="J226">
            <v>1987.0616585209341</v>
          </cell>
          <cell r="K226">
            <v>1.0367084544465646</v>
          </cell>
          <cell r="L226">
            <v>1630.6099104034538</v>
          </cell>
        </row>
        <row r="227">
          <cell r="A227" t="str">
            <v>eq.082</v>
          </cell>
          <cell r="B227" t="str">
            <v>RASTRA DE DISCO TERRAMEC</v>
          </cell>
          <cell r="C227" t="str">
            <v>u</v>
          </cell>
          <cell r="D227">
            <v>33082860.500365321</v>
          </cell>
          <cell r="E227">
            <v>1.0224519721287999</v>
          </cell>
          <cell r="G227">
            <v>1.0224519721287999</v>
          </cell>
          <cell r="H227">
            <v>32416482.424863532</v>
          </cell>
          <cell r="I227">
            <v>0.97985730177429997</v>
          </cell>
          <cell r="K227">
            <v>0.97985730177429997</v>
          </cell>
          <cell r="L227">
            <v>32620587.351490304</v>
          </cell>
        </row>
        <row r="228">
          <cell r="A228" t="str">
            <v>eq.086</v>
          </cell>
          <cell r="B228" t="str">
            <v>VIBRADOR DE PLACA WAKER BPS</v>
          </cell>
          <cell r="C228" t="str">
            <v>u</v>
          </cell>
          <cell r="D228">
            <v>8336167.299499277</v>
          </cell>
          <cell r="E228">
            <v>0.99893630282129064</v>
          </cell>
          <cell r="F228" t="str">
            <v>´=eq.052</v>
          </cell>
          <cell r="H228">
            <v>8278469.4017630098</v>
          </cell>
          <cell r="I228">
            <v>0.9930786060711938</v>
          </cell>
          <cell r="J228" t="str">
            <v>´=eq.052</v>
          </cell>
          <cell r="L228">
            <v>8367443.4435846796</v>
          </cell>
        </row>
        <row r="229">
          <cell r="A229" t="str">
            <v>eq.089</v>
          </cell>
          <cell r="B229" t="str">
            <v>PLANTA DE ASFALTO 80 TN/H C/FILTRO DE MANGA MODELO UACF 15 P-1</v>
          </cell>
          <cell r="C229" t="str">
            <v>u</v>
          </cell>
          <cell r="D229">
            <v>2295882644.5064869</v>
          </cell>
          <cell r="E229">
            <v>0.99600272332289919</v>
          </cell>
          <cell r="G229">
            <v>0.99600272332289919</v>
          </cell>
          <cell r="H229">
            <v>2257377595.1100817</v>
          </cell>
          <cell r="I229">
            <v>0.98322865086831035</v>
          </cell>
          <cell r="K229">
            <v>0.98322865086831035</v>
          </cell>
          <cell r="L229">
            <v>2296577418.3225026</v>
          </cell>
        </row>
        <row r="230">
          <cell r="A230" t="str">
            <v>eq.090</v>
          </cell>
          <cell r="B230" t="str">
            <v>GRÚA HIDRÁULICA AMCO VEBA</v>
          </cell>
          <cell r="C230" t="str">
            <v>u</v>
          </cell>
          <cell r="D230">
            <v>108710441.1581023</v>
          </cell>
          <cell r="E230">
            <v>1</v>
          </cell>
          <cell r="F230" t="str">
            <v>´=EQ.015</v>
          </cell>
          <cell r="H230">
            <v>108710441.1581023</v>
          </cell>
          <cell r="I230">
            <v>1</v>
          </cell>
          <cell r="J230" t="str">
            <v>´=EQ.015</v>
          </cell>
          <cell r="L230">
            <v>110211723.394311</v>
          </cell>
        </row>
        <row r="231">
          <cell r="A231" t="str">
            <v>eq.100</v>
          </cell>
          <cell r="B231" t="str">
            <v>GRÚA HIDRÁULICA HIDROGRUBERT N 10000 - TM</v>
          </cell>
          <cell r="C231" t="str">
            <v>h</v>
          </cell>
          <cell r="D231">
            <v>85967.02129578359</v>
          </cell>
          <cell r="E231" t="e">
            <v>#REF!</v>
          </cell>
          <cell r="F231">
            <v>90910.793006815322</v>
          </cell>
          <cell r="H231">
            <v>91194.805988645327</v>
          </cell>
          <cell r="I231">
            <v>1.0608115136951726</v>
          </cell>
          <cell r="J231">
            <v>96439.215940788272</v>
          </cell>
          <cell r="L231">
            <v>94681.449303053407</v>
          </cell>
        </row>
        <row r="232">
          <cell r="A232" t="str">
            <v>eq.103</v>
          </cell>
          <cell r="B232" t="str">
            <v>TERMINADORA DE ASFALTO CIBER MODELO AF 5000</v>
          </cell>
          <cell r="C232" t="str">
            <v>u</v>
          </cell>
          <cell r="D232">
            <v>1217145576.352824</v>
          </cell>
          <cell r="E232">
            <v>1</v>
          </cell>
          <cell r="F232" t="str">
            <v>´=EQ.015</v>
          </cell>
          <cell r="H232">
            <v>1217145576.352824</v>
          </cell>
          <cell r="I232">
            <v>1</v>
          </cell>
          <cell r="J232" t="str">
            <v>´=EQ.015</v>
          </cell>
          <cell r="L232">
            <v>1233954256.4868784</v>
          </cell>
        </row>
        <row r="233">
          <cell r="A233" t="str">
            <v>eq.104</v>
          </cell>
          <cell r="B233" t="str">
            <v>RETROEXCAVADORA S/ORUGA 140 HP 0,80M3 (CAT 320)</v>
          </cell>
          <cell r="C233" t="str">
            <v>u</v>
          </cell>
          <cell r="D233">
            <v>735391687.36024725</v>
          </cell>
          <cell r="E233">
            <v>1</v>
          </cell>
          <cell r="F233" t="str">
            <v>´=EQ.007</v>
          </cell>
          <cell r="H233">
            <v>735391687.36024725</v>
          </cell>
          <cell r="I233">
            <v>1</v>
          </cell>
          <cell r="J233" t="str">
            <v>´=EQ.007</v>
          </cell>
          <cell r="L233">
            <v>749574479.15066123</v>
          </cell>
        </row>
        <row r="234">
          <cell r="A234" t="str">
            <v>eq.105</v>
          </cell>
          <cell r="B234" t="str">
            <v>RETROEXCAVADORA S/ORUGA 140 HP 0,80M3 (CAT 320)(HS)</v>
          </cell>
          <cell r="C234" t="str">
            <v>h</v>
          </cell>
          <cell r="D234">
            <v>130681.49485024913</v>
          </cell>
          <cell r="E234" t="e">
            <v>#REF!</v>
          </cell>
          <cell r="F234">
            <v>141239.97800766063</v>
          </cell>
          <cell r="H234">
            <v>133347.34651043869</v>
          </cell>
          <cell r="I234">
            <v>1.0203996110026474</v>
          </cell>
          <cell r="J234">
            <v>144121.21861703938</v>
          </cell>
          <cell r="L234">
            <v>136620.89837567054</v>
          </cell>
        </row>
        <row r="235">
          <cell r="A235" t="str">
            <v>eq.106</v>
          </cell>
          <cell r="B235" t="str">
            <v>Camión M. Benz 1318-42 (o reemplazo)-ATEGO 1419/36 - CN</v>
          </cell>
          <cell r="C235" t="str">
            <v>u</v>
          </cell>
          <cell r="D235">
            <v>399459894.91428381</v>
          </cell>
          <cell r="E235" t="e">
            <v>#REF!</v>
          </cell>
          <cell r="G235" t="e">
            <v>#REF!</v>
          </cell>
          <cell r="H235">
            <v>403317942.02555192</v>
          </cell>
          <cell r="I235">
            <v>1.0096581588299269</v>
          </cell>
          <cell r="K235">
            <v>1.0096581588299269</v>
          </cell>
          <cell r="L235">
            <v>405768265.50379169</v>
          </cell>
        </row>
        <row r="236">
          <cell r="A236" t="str">
            <v>eq.107</v>
          </cell>
          <cell r="B236" t="str">
            <v>Camión M. Benz 1624-45 (o reemplazo)-ATEGO 1726/42 - CN</v>
          </cell>
          <cell r="C236" t="str">
            <v>u</v>
          </cell>
          <cell r="D236">
            <v>440556881.98447376</v>
          </cell>
          <cell r="E236" t="e">
            <v>#REF!</v>
          </cell>
          <cell r="F236" t="str">
            <v>´=EQ.106</v>
          </cell>
          <cell r="H236">
            <v>444811850.32429719</v>
          </cell>
          <cell r="I236">
            <v>1.0096581588299269</v>
          </cell>
          <cell r="J236" t="str">
            <v>´=EQ.106</v>
          </cell>
          <cell r="L236">
            <v>447514266.47463018</v>
          </cell>
        </row>
        <row r="237">
          <cell r="A237" t="str">
            <v>eq.108</v>
          </cell>
          <cell r="B237" t="str">
            <v>CUBIERTA 900X20 C/TACOS</v>
          </cell>
          <cell r="C237" t="str">
            <v>u</v>
          </cell>
          <cell r="D237">
            <v>1010854.7737780634</v>
          </cell>
          <cell r="E237">
            <v>1.0257001432857999</v>
          </cell>
          <cell r="G237">
            <v>1.0257001432857999</v>
          </cell>
          <cell r="H237">
            <v>1039976.8018575406</v>
          </cell>
          <cell r="I237">
            <v>1.0288093095416999</v>
          </cell>
          <cell r="K237">
            <v>1.0288093095416999</v>
          </cell>
          <cell r="L237">
            <v>1039976.8018575406</v>
          </cell>
        </row>
        <row r="238">
          <cell r="A238" t="str">
            <v>eq.109</v>
          </cell>
          <cell r="B238" t="str">
            <v>CUBIERTA 1000X20 C/TACOS</v>
          </cell>
          <cell r="C238" t="str">
            <v>u</v>
          </cell>
          <cell r="D238">
            <v>1088456.8802978869</v>
          </cell>
          <cell r="E238">
            <v>1.0257001432857999</v>
          </cell>
          <cell r="F238" t="str">
            <v>=eq.108</v>
          </cell>
          <cell r="H238">
            <v>1119814.5714851818</v>
          </cell>
          <cell r="I238">
            <v>1.0288093095416999</v>
          </cell>
          <cell r="J238" t="str">
            <v>=eq.108</v>
          </cell>
          <cell r="L238">
            <v>1119814.5714851818</v>
          </cell>
        </row>
        <row r="239">
          <cell r="A239" t="str">
            <v>eq.110</v>
          </cell>
          <cell r="B239" t="str">
            <v>CUBIERTA 1100X20 C/TACOS</v>
          </cell>
          <cell r="C239" t="str">
            <v>u</v>
          </cell>
          <cell r="D239">
            <v>1094234.4229279782</v>
          </cell>
          <cell r="E239">
            <v>1.0257001432857999</v>
          </cell>
          <cell r="F239" t="str">
            <v>=eq.108</v>
          </cell>
          <cell r="H239">
            <v>1125758.5611292936</v>
          </cell>
          <cell r="I239">
            <v>1.0288093095416999</v>
          </cell>
          <cell r="J239" t="str">
            <v>=eq.108</v>
          </cell>
          <cell r="L239">
            <v>1125758.5611292936</v>
          </cell>
        </row>
        <row r="240">
          <cell r="A240" t="str">
            <v>eq.111</v>
          </cell>
          <cell r="B240" t="str">
            <v>EQUIPO ACOPLADO P/CAMION 1218-42</v>
          </cell>
          <cell r="C240" t="str">
            <v>u</v>
          </cell>
          <cell r="D240">
            <v>20824220.160508808</v>
          </cell>
          <cell r="E240">
            <v>1.0406883062922465</v>
          </cell>
          <cell r="G240">
            <v>1.0406883062922465</v>
          </cell>
          <cell r="H240">
            <v>20116506.527896963</v>
          </cell>
          <cell r="I240">
            <v>0.96601487944533171</v>
          </cell>
          <cell r="K240">
            <v>0.96601487944533171</v>
          </cell>
          <cell r="L240">
            <v>20116506.527896963</v>
          </cell>
        </row>
        <row r="241">
          <cell r="A241" t="str">
            <v>eq.112</v>
          </cell>
          <cell r="B241" t="str">
            <v>EQUIPO ACOPLADO P/CAMION 1620-45</v>
          </cell>
          <cell r="C241" t="str">
            <v>u</v>
          </cell>
          <cell r="D241">
            <v>20011212.877268042</v>
          </cell>
          <cell r="E241">
            <v>1.0406883062922465</v>
          </cell>
          <cell r="F241" t="str">
            <v>´=eq.111</v>
          </cell>
          <cell r="H241">
            <v>19331129.395188957</v>
          </cell>
          <cell r="I241">
            <v>0.96601487944533171</v>
          </cell>
          <cell r="J241" t="str">
            <v>´=eq.111</v>
          </cell>
          <cell r="L241">
            <v>19331129.395188957</v>
          </cell>
        </row>
        <row r="242">
          <cell r="A242" t="str">
            <v>eq.116</v>
          </cell>
          <cell r="B242" t="str">
            <v>EXCAVADORA S/ORUGA 138HP 1,4 M3 C/ZAP 700MM CAT 320 CL</v>
          </cell>
          <cell r="C242" t="str">
            <v>u</v>
          </cell>
          <cell r="D242">
            <v>1236965696.2888494</v>
          </cell>
          <cell r="E242">
            <v>1</v>
          </cell>
          <cell r="F242" t="str">
            <v>´=EQ.007</v>
          </cell>
          <cell r="H242">
            <v>1236965696.2888494</v>
          </cell>
          <cell r="I242">
            <v>1</v>
          </cell>
          <cell r="J242" t="str">
            <v>´=EQ.007</v>
          </cell>
          <cell r="L242">
            <v>1260821863.3136952</v>
          </cell>
        </row>
        <row r="243">
          <cell r="A243" t="str">
            <v>eq.120</v>
          </cell>
          <cell r="B243" t="str">
            <v>MANGUERA C/ACOPLE</v>
          </cell>
          <cell r="C243" t="str">
            <v>u</v>
          </cell>
          <cell r="D243">
            <v>216188.65806045817</v>
          </cell>
          <cell r="E243">
            <v>1.0314260398363999</v>
          </cell>
          <cell r="F243">
            <v>1.0314260398363999</v>
          </cell>
          <cell r="G243">
            <v>1.0314260398363999</v>
          </cell>
          <cell r="H243">
            <v>219970.67375428291</v>
          </cell>
          <cell r="I243">
            <v>1.0174940523141001</v>
          </cell>
          <cell r="J243">
            <v>1.0174940523141001</v>
          </cell>
          <cell r="K243">
            <v>1.0174940523141001</v>
          </cell>
          <cell r="L243">
            <v>221573.05302847011</v>
          </cell>
        </row>
        <row r="244">
          <cell r="A244" t="str">
            <v>eq.121</v>
          </cell>
          <cell r="B244" t="str">
            <v>PUNTA EXAGONAL</v>
          </cell>
          <cell r="C244" t="str">
            <v>u</v>
          </cell>
          <cell r="D244">
            <v>74963.88036292592</v>
          </cell>
          <cell r="E244">
            <v>1.0314260398363999</v>
          </cell>
          <cell r="F244" t="str">
            <v>=eq.120</v>
          </cell>
          <cell r="H244">
            <v>76275.302407662879</v>
          </cell>
          <cell r="I244">
            <v>1.0174940523141001</v>
          </cell>
          <cell r="J244" t="str">
            <v>=eq.120</v>
          </cell>
          <cell r="L244">
            <v>76830.93085405718</v>
          </cell>
        </row>
        <row r="245">
          <cell r="A245" t="str">
            <v>eq.122</v>
          </cell>
          <cell r="B245" t="str">
            <v>MARTILLO NEUMATICO CETEC  INCOMPLETO</v>
          </cell>
          <cell r="C245" t="str">
            <v>u</v>
          </cell>
          <cell r="D245">
            <v>6557528.4013032112</v>
          </cell>
          <cell r="E245">
            <v>0.96633496449245082</v>
          </cell>
          <cell r="G245">
            <v>0.96633496449245082</v>
          </cell>
          <cell r="H245">
            <v>6613464.0279556746</v>
          </cell>
          <cell r="I245">
            <v>1.0085299861821944</v>
          </cell>
          <cell r="K245">
            <v>1.0085299861821944</v>
          </cell>
          <cell r="L245">
            <v>6774639.6254773429</v>
          </cell>
        </row>
        <row r="246">
          <cell r="A246" t="str">
            <v>eq.123</v>
          </cell>
          <cell r="B246" t="str">
            <v>GRUPO ELECTROGENO OLYMPIAN GEP 250 KVA C/CABINA</v>
          </cell>
          <cell r="C246" t="str">
            <v>u</v>
          </cell>
          <cell r="D246">
            <v>132020984.03547746</v>
          </cell>
          <cell r="E246">
            <v>0.97159705684870001</v>
          </cell>
          <cell r="G246">
            <v>0.97159705684870001</v>
          </cell>
          <cell r="H246">
            <v>130320356.86373751</v>
          </cell>
          <cell r="I246">
            <v>0.98711850859039996</v>
          </cell>
          <cell r="K246">
            <v>0.98711850859039996</v>
          </cell>
          <cell r="L246">
            <v>134905966.91454974</v>
          </cell>
        </row>
        <row r="247">
          <cell r="A247" t="str">
            <v>eq.124</v>
          </cell>
          <cell r="B247" t="str">
            <v>GRUPO ELECTROGENO OLYMPIAN 300 KVA S/CABINA</v>
          </cell>
          <cell r="C247" t="str">
            <v>u</v>
          </cell>
          <cell r="D247">
            <v>189844104.23347142</v>
          </cell>
          <cell r="E247">
            <v>0.97159705684870001</v>
          </cell>
          <cell r="F247" t="str">
            <v>=eq.123</v>
          </cell>
          <cell r="H247">
            <v>187398629.03562474</v>
          </cell>
          <cell r="I247">
            <v>0.98711850859039996</v>
          </cell>
          <cell r="J247" t="str">
            <v>=eq.123</v>
          </cell>
          <cell r="L247">
            <v>193992664.3613008</v>
          </cell>
        </row>
        <row r="248">
          <cell r="A248" t="str">
            <v>eq.125</v>
          </cell>
          <cell r="B248" t="str">
            <v>GRUPO ELECTROGENO OLYMPIAN GEP 275 KVA C/CABINA</v>
          </cell>
          <cell r="C248" t="str">
            <v>u</v>
          </cell>
          <cell r="D248">
            <v>136289601.95556009</v>
          </cell>
          <cell r="E248">
            <v>0.97159705684870001</v>
          </cell>
          <cell r="F248" t="str">
            <v>=eq.123</v>
          </cell>
          <cell r="H248">
            <v>134533988.61875173</v>
          </cell>
          <cell r="I248">
            <v>0.98711850859039996</v>
          </cell>
          <cell r="J248" t="str">
            <v>=eq.123</v>
          </cell>
          <cell r="L248">
            <v>139267864.62425604</v>
          </cell>
        </row>
        <row r="249">
          <cell r="A249" t="str">
            <v>eq.200</v>
          </cell>
          <cell r="B249" t="str">
            <v>MATAFUEGOS 5 KG TIPO ABC</v>
          </cell>
          <cell r="C249" t="str">
            <v>u</v>
          </cell>
          <cell r="D249">
            <v>252088.37718595137</v>
          </cell>
          <cell r="E249">
            <v>1.013194041443346</v>
          </cell>
          <cell r="F249">
            <v>1.013194041443346</v>
          </cell>
          <cell r="G249">
            <v>1.013194041443346</v>
          </cell>
          <cell r="H249">
            <v>252374.68122960883</v>
          </cell>
          <cell r="I249">
            <v>1.0011357288537197</v>
          </cell>
          <cell r="J249">
            <v>1.0011357288537197</v>
          </cell>
          <cell r="K249">
            <v>1.0011357288537197</v>
          </cell>
          <cell r="L249">
            <v>252374.68122960883</v>
          </cell>
        </row>
        <row r="250">
          <cell r="A250" t="str">
            <v>eq.300</v>
          </cell>
          <cell r="B250" t="str">
            <v>GASOIL A GRANEL</v>
          </cell>
          <cell r="C250" t="str">
            <v>l</v>
          </cell>
          <cell r="D250">
            <v>2638.7388228391992</v>
          </cell>
          <cell r="E250" t="e">
            <v>#REF!</v>
          </cell>
          <cell r="F250" t="str">
            <v>´=eq.006</v>
          </cell>
          <cell r="H250">
            <v>2845.4004709700798</v>
          </cell>
          <cell r="I250">
            <v>1.0783183414524213</v>
          </cell>
          <cell r="J250" t="str">
            <v>´=eq.006</v>
          </cell>
          <cell r="L250">
            <v>2978.5301697000814</v>
          </cell>
        </row>
        <row r="251">
          <cell r="A251" t="str">
            <v>eq.301</v>
          </cell>
          <cell r="B251" t="str">
            <v>COMBUSTIBLE TIPO  IFO</v>
          </cell>
          <cell r="C251" t="str">
            <v>kg</v>
          </cell>
          <cell r="D251">
            <v>2035.0634183215604</v>
          </cell>
          <cell r="E251">
            <v>1.0299248120300752</v>
          </cell>
          <cell r="G251">
            <v>1.0299248120300752</v>
          </cell>
          <cell r="H251">
            <v>2030.6874606665863</v>
          </cell>
          <cell r="I251">
            <v>0.99784971926890453</v>
          </cell>
          <cell r="K251">
            <v>0.99784971926890453</v>
          </cell>
          <cell r="L251">
            <v>2039.5474243136941</v>
          </cell>
        </row>
        <row r="252">
          <cell r="A252" t="str">
            <v>eq.901</v>
          </cell>
          <cell r="B252" t="str">
            <v>COMPACTADOR ASFALTO DOBLE RODILLO CAT CB434 D - 83 HP</v>
          </cell>
          <cell r="C252" t="str">
            <v>u</v>
          </cell>
          <cell r="D252">
            <v>647800733.59117091</v>
          </cell>
          <cell r="E252">
            <v>1</v>
          </cell>
          <cell r="F252" t="str">
            <v>´=EQ.015</v>
          </cell>
          <cell r="H252">
            <v>647800733.59117091</v>
          </cell>
          <cell r="I252">
            <v>1</v>
          </cell>
          <cell r="J252" t="str">
            <v>´=EQ.015</v>
          </cell>
          <cell r="L252">
            <v>656746808.35255456</v>
          </cell>
        </row>
        <row r="253">
          <cell r="A253" t="str">
            <v>eq.902</v>
          </cell>
          <cell r="B253" t="str">
            <v>TOPADORA CAT D6R SERIE III - 185 HP - HOJA 6SU - RIPPER MULTIVASTAGO</v>
          </cell>
          <cell r="C253" t="str">
            <v>u</v>
          </cell>
          <cell r="D253">
            <v>1060883130.3793242</v>
          </cell>
          <cell r="E253">
            <v>1.0181422324996872</v>
          </cell>
          <cell r="F253" t="str">
            <v xml:space="preserve">=eq.024b </v>
          </cell>
          <cell r="H253">
            <v>1085848392.6639423</v>
          </cell>
          <cell r="I253">
            <v>1.0235325282962051</v>
          </cell>
          <cell r="J253" t="str">
            <v xml:space="preserve">=eq.024b </v>
          </cell>
          <cell r="L253">
            <v>1104395845.8602738</v>
          </cell>
        </row>
        <row r="254">
          <cell r="A254" t="str">
            <v>eq.976</v>
          </cell>
          <cell r="B254" t="str">
            <v>VIBROCOMPACTADOR S/NEUMÁTICO PATA DE CABRA 145HP CAT CP 533E</v>
          </cell>
          <cell r="C254" t="str">
            <v>u</v>
          </cell>
          <cell r="D254">
            <v>601560921.75612032</v>
          </cell>
          <cell r="E254">
            <v>1</v>
          </cell>
          <cell r="F254" t="str">
            <v>´=EQ.015</v>
          </cell>
          <cell r="H254">
            <v>601560921.75612032</v>
          </cell>
          <cell r="I254">
            <v>1</v>
          </cell>
          <cell r="J254" t="str">
            <v>´=EQ.015</v>
          </cell>
          <cell r="L254">
            <v>609868428.52556074</v>
          </cell>
        </row>
        <row r="255">
          <cell r="A255" t="str">
            <v>fi.023</v>
          </cell>
          <cell r="B255" t="str">
            <v xml:space="preserve">TASA CARTERA GENERAL BNA </v>
          </cell>
          <cell r="C255" t="str">
            <v>%</v>
          </cell>
          <cell r="D255">
            <v>49.086248325393349</v>
          </cell>
          <cell r="E255" t="e">
            <v>#REF!</v>
          </cell>
          <cell r="F255" t="str">
            <v xml:space="preserve">Tasa Nominal Anual Vencida con capitalización cada 30 días = T.N.A. (30 días) </v>
          </cell>
          <cell r="G255">
            <v>0.78449999999999998</v>
          </cell>
          <cell r="H255">
            <v>29.201468570377408</v>
          </cell>
          <cell r="I255">
            <v>0.59490121096239645</v>
          </cell>
          <cell r="J255" t="str">
            <v xml:space="preserve">Tasa Nominal Anual Vencida con capitalización cada 30 días = T.N.A. (30 días) </v>
          </cell>
          <cell r="K255">
            <v>0.4667</v>
          </cell>
          <cell r="L255">
            <v>22.750490619646932</v>
          </cell>
        </row>
        <row r="256">
          <cell r="A256" t="str">
            <v>fi.024</v>
          </cell>
          <cell r="B256" t="str">
            <v>COTIZACIÓN DÓLAR PROMED. MENSUAL</v>
          </cell>
          <cell r="C256" t="str">
            <v>$</v>
          </cell>
          <cell r="D256">
            <v>1460.6818181818169</v>
          </cell>
          <cell r="E256" t="e">
            <v>#REF!</v>
          </cell>
          <cell r="F256">
            <v>1460.6818181818182</v>
          </cell>
          <cell r="H256">
            <v>1452.6470588235281</v>
          </cell>
          <cell r="I256">
            <v>0.99449930898141115</v>
          </cell>
          <cell r="J256">
            <v>1452.6470588235295</v>
          </cell>
          <cell r="L256">
            <v>1471.8421052631566</v>
          </cell>
        </row>
        <row r="257">
          <cell r="A257" t="str">
            <v>fi.025</v>
          </cell>
          <cell r="B257" t="str">
            <v>TASA COMERC. Y FINANC. EQ. IMPORTADO</v>
          </cell>
          <cell r="C257" t="str">
            <v>%</v>
          </cell>
          <cell r="D257">
            <v>51.826231985480959</v>
          </cell>
          <cell r="E257" t="e">
            <v>#REF!</v>
          </cell>
          <cell r="F257" t="str">
            <v>Tasa Efectiva Mensual Vencida = T.E.M. (30 días)</v>
          </cell>
          <cell r="G257">
            <v>4.8750000000000002E-2</v>
          </cell>
          <cell r="H257">
            <v>33.998008182475509</v>
          </cell>
          <cell r="I257">
            <v>0.65600000000000003</v>
          </cell>
          <cell r="J257" t="str">
            <v>Tasa Efectiva Mensual Vencida = T.E.M. (30 días)</v>
          </cell>
          <cell r="K257">
            <v>3.1980000000000001E-2</v>
          </cell>
          <cell r="L257">
            <v>27.44929866389986</v>
          </cell>
        </row>
        <row r="258">
          <cell r="A258" t="str">
            <v>fi.026</v>
          </cell>
          <cell r="B258" t="str">
            <v>DERECHOS DE APROBACIÓN C.PROFES.</v>
          </cell>
          <cell r="C258" t="str">
            <v>u</v>
          </cell>
          <cell r="D258">
            <v>13013.054328358206</v>
          </cell>
          <cell r="E258" t="e">
            <v>#REF!</v>
          </cell>
          <cell r="F258" t="str">
            <v>ver copaipa/cas - ENERO 2026</v>
          </cell>
          <cell r="G258">
            <v>190000</v>
          </cell>
          <cell r="H258">
            <v>13013.054328358206</v>
          </cell>
          <cell r="I258">
            <v>1</v>
          </cell>
          <cell r="J258" t="str">
            <v>ver copaipa/cas - ENERO 2026</v>
          </cell>
          <cell r="K258">
            <v>190000</v>
          </cell>
          <cell r="L258">
            <v>13013.054328358206</v>
          </cell>
        </row>
        <row r="259">
          <cell r="A259" t="str">
            <v>fi.027</v>
          </cell>
          <cell r="B259" t="str">
            <v xml:space="preserve">COPIA XEROX DE PLANOS </v>
          </cell>
          <cell r="C259" t="str">
            <v>m2</v>
          </cell>
          <cell r="D259">
            <v>4797.2689739756124</v>
          </cell>
          <cell r="E259">
            <v>1</v>
          </cell>
          <cell r="F259">
            <v>1</v>
          </cell>
          <cell r="G259">
            <v>1</v>
          </cell>
          <cell r="H259">
            <v>4942.060672144713</v>
          </cell>
          <cell r="I259">
            <v>1.0301821096450026</v>
          </cell>
          <cell r="J259">
            <v>1.0301821096450026</v>
          </cell>
          <cell r="K259">
            <v>1.0301821096450026</v>
          </cell>
          <cell r="L259">
            <v>4990.3107897241925</v>
          </cell>
        </row>
        <row r="260">
          <cell r="A260" t="str">
            <v>fi.028</v>
          </cell>
          <cell r="B260" t="str">
            <v>SEGURO 1218-42($/AÑO)</v>
          </cell>
          <cell r="C260" t="str">
            <v>u</v>
          </cell>
          <cell r="D260">
            <v>607926.38479643012</v>
          </cell>
          <cell r="E260" t="e">
            <v>#REF!</v>
          </cell>
          <cell r="F260">
            <v>42388</v>
          </cell>
          <cell r="G260">
            <v>1</v>
          </cell>
          <cell r="H260">
            <v>624276.20263798744</v>
          </cell>
          <cell r="I260">
            <v>1.0268944040766255</v>
          </cell>
          <cell r="J260">
            <v>43528</v>
          </cell>
          <cell r="K260">
            <v>1</v>
          </cell>
          <cell r="L260">
            <v>624276.20263798744</v>
          </cell>
        </row>
        <row r="261">
          <cell r="A261" t="str">
            <v>fi.029</v>
          </cell>
          <cell r="B261" t="str">
            <v>SEGURO 1620-45($/AÑO)</v>
          </cell>
          <cell r="C261" t="str">
            <v>u</v>
          </cell>
          <cell r="D261">
            <v>684966.92576391692</v>
          </cell>
          <cell r="E261" t="e">
            <v>#REF!</v>
          </cell>
          <cell r="F261" t="str">
            <v>=fi.028</v>
          </cell>
          <cell r="H261">
            <v>703388.70304453559</v>
          </cell>
          <cell r="I261">
            <v>1.0268944040766255</v>
          </cell>
          <cell r="J261" t="str">
            <v>=fi.028</v>
          </cell>
          <cell r="L261">
            <v>703388.70304453559</v>
          </cell>
        </row>
        <row r="262">
          <cell r="A262" t="str">
            <v>fo.010</v>
          </cell>
          <cell r="B262" t="str">
            <v>ÁRBOLES PARA FORESTACIÓN - FRESNO</v>
          </cell>
          <cell r="C262" t="str">
            <v>u</v>
          </cell>
          <cell r="D262">
            <v>2644.7208357318</v>
          </cell>
          <cell r="E262">
            <v>1</v>
          </cell>
          <cell r="F262">
            <v>1570.2479338842975</v>
          </cell>
          <cell r="H262">
            <v>2644.7208357318</v>
          </cell>
          <cell r="I262">
            <v>1</v>
          </cell>
          <cell r="J262">
            <v>1570.2479338842975</v>
          </cell>
          <cell r="L262">
            <v>2652.6990437933091</v>
          </cell>
        </row>
        <row r="263">
          <cell r="A263" t="str">
            <v>fo.020</v>
          </cell>
          <cell r="B263" t="str">
            <v>MANTILLO</v>
          </cell>
          <cell r="C263" t="str">
            <v>bolsa</v>
          </cell>
          <cell r="D263">
            <v>2117.6132867072356</v>
          </cell>
          <cell r="E263">
            <v>1</v>
          </cell>
          <cell r="G263">
            <v>1</v>
          </cell>
          <cell r="H263">
            <v>2117.6132867072356</v>
          </cell>
          <cell r="I263">
            <v>1</v>
          </cell>
          <cell r="K263">
            <v>1</v>
          </cell>
          <cell r="L263">
            <v>2130.3895004889764</v>
          </cell>
        </row>
        <row r="264">
          <cell r="A264" t="str">
            <v>fo.030</v>
          </cell>
          <cell r="B264" t="str">
            <v>SEMILLA CESPED MEZCLA</v>
          </cell>
          <cell r="C264" t="str">
            <v>kg</v>
          </cell>
          <cell r="D264">
            <v>7057.710547724344</v>
          </cell>
          <cell r="E264">
            <v>1</v>
          </cell>
          <cell r="H264">
            <v>7057.710547724344</v>
          </cell>
          <cell r="I264">
            <v>1</v>
          </cell>
          <cell r="L264">
            <v>7100.2918912271434</v>
          </cell>
        </row>
        <row r="265">
          <cell r="A265" t="str">
            <v>fo.035</v>
          </cell>
          <cell r="B265" t="str">
            <v>LAPACHO X 2,20 MTS</v>
          </cell>
          <cell r="C265" t="str">
            <v>u</v>
          </cell>
          <cell r="D265">
            <v>5447.1285995568114</v>
          </cell>
          <cell r="E265">
            <v>1</v>
          </cell>
          <cell r="F265">
            <v>1818.1818181818182</v>
          </cell>
          <cell r="H265">
            <v>5447.1285995568114</v>
          </cell>
          <cell r="I265">
            <v>1</v>
          </cell>
          <cell r="J265">
            <v>1818.1818181818182</v>
          </cell>
          <cell r="L265">
            <v>5463.56070260448</v>
          </cell>
        </row>
        <row r="266">
          <cell r="A266" t="str">
            <v>fo.040</v>
          </cell>
          <cell r="B266" t="str">
            <v>LIGUSTRUS AURIUS X 2.20 MTS</v>
          </cell>
          <cell r="C266" t="str">
            <v>u</v>
          </cell>
          <cell r="D266">
            <v>7127.431158066538</v>
          </cell>
          <cell r="E266">
            <v>1</v>
          </cell>
          <cell r="F266">
            <v>1818.1818181818182</v>
          </cell>
          <cell r="H266">
            <v>7127.431158066538</v>
          </cell>
          <cell r="I266">
            <v>1</v>
          </cell>
          <cell r="J266">
            <v>1818.1818181818182</v>
          </cell>
          <cell r="L266">
            <v>7148.9321527858556</v>
          </cell>
        </row>
        <row r="267">
          <cell r="A267" t="str">
            <v>ga.005</v>
          </cell>
          <cell r="B267" t="str">
            <v>PEGAMENTO P/POLYGUARD 1 LITRO</v>
          </cell>
          <cell r="C267" t="str">
            <v>l</v>
          </cell>
          <cell r="D267">
            <v>48879.764816616524</v>
          </cell>
          <cell r="E267">
            <v>1.0284609008013263</v>
          </cell>
          <cell r="F267" t="str">
            <v>=el.150</v>
          </cell>
          <cell r="H267">
            <v>49265.084296056768</v>
          </cell>
          <cell r="I267">
            <v>1.0078830060022967</v>
          </cell>
          <cell r="J267" t="str">
            <v>=el.150</v>
          </cell>
          <cell r="L267">
            <v>49842.277071583791</v>
          </cell>
        </row>
        <row r="268">
          <cell r="A268" t="str">
            <v>ga.007</v>
          </cell>
          <cell r="B268" t="str">
            <v>POLYGUARD 5 CM X 25 M</v>
          </cell>
          <cell r="C268" t="str">
            <v>m</v>
          </cell>
          <cell r="D268">
            <v>1433.0734040448526</v>
          </cell>
          <cell r="E268">
            <v>1.0284609008013263</v>
          </cell>
          <cell r="F268" t="str">
            <v>=el.150</v>
          </cell>
          <cell r="H268">
            <v>1444.3703302906699</v>
          </cell>
          <cell r="I268">
            <v>1.0078830060022967</v>
          </cell>
          <cell r="J268" t="str">
            <v>=el.150</v>
          </cell>
          <cell r="L268">
            <v>1461.2926624401368</v>
          </cell>
        </row>
        <row r="269">
          <cell r="A269" t="str">
            <v>ga.008</v>
          </cell>
          <cell r="B269" t="str">
            <v>SOMBRERETE CHAPA APROBADO DE 100 C/TORNILLOS</v>
          </cell>
          <cell r="C269" t="str">
            <v>u</v>
          </cell>
          <cell r="D269">
            <v>22976.781445043107</v>
          </cell>
          <cell r="E269">
            <v>1.0310187423455757</v>
          </cell>
          <cell r="G269">
            <v>1.0310187423455757</v>
          </cell>
          <cell r="H269">
            <v>23053.8904058564</v>
          </cell>
          <cell r="I269">
            <v>1.0033559513545327</v>
          </cell>
          <cell r="K269">
            <v>1.0033559513545327</v>
          </cell>
          <cell r="L269">
            <v>23361.105819513978</v>
          </cell>
        </row>
        <row r="270">
          <cell r="A270" t="str">
            <v>ga.009</v>
          </cell>
          <cell r="B270" t="str">
            <v>CURVA ARTICULADA CHAPA DIAMETRO 100 MM</v>
          </cell>
          <cell r="C270" t="str">
            <v>u</v>
          </cell>
          <cell r="D270">
            <v>5855.9790081545798</v>
          </cell>
          <cell r="E270">
            <v>1.0310187423455757</v>
          </cell>
          <cell r="F270" t="str">
            <v>´=ga.008</v>
          </cell>
          <cell r="H270">
            <v>5875.6313888391114</v>
          </cell>
          <cell r="I270">
            <v>1.0033559513545327</v>
          </cell>
          <cell r="J270" t="str">
            <v>´=ga.008</v>
          </cell>
          <cell r="L270">
            <v>5953.9298667030953</v>
          </cell>
        </row>
        <row r="271">
          <cell r="A271" t="str">
            <v>ga.010</v>
          </cell>
          <cell r="B271" t="str">
            <v>CAÑO DE CHAPA GALVANIZADA</v>
          </cell>
          <cell r="C271" t="str">
            <v>m</v>
          </cell>
          <cell r="D271">
            <v>12657.316573742681</v>
          </cell>
          <cell r="E271">
            <v>1.0310187423455757</v>
          </cell>
          <cell r="F271" t="str">
            <v>´=ga.008</v>
          </cell>
          <cell r="H271">
            <v>12699.793912443081</v>
          </cell>
          <cell r="I271">
            <v>1.0033559513545327</v>
          </cell>
          <cell r="J271" t="str">
            <v>´=ga.008</v>
          </cell>
          <cell r="L271">
            <v>12869.030964042237</v>
          </cell>
        </row>
        <row r="272">
          <cell r="A272" t="str">
            <v>ga.011</v>
          </cell>
          <cell r="B272" t="str">
            <v>COMPONENTES EPOXI X 1/4LT.</v>
          </cell>
          <cell r="C272" t="str">
            <v>u</v>
          </cell>
          <cell r="D272">
            <v>12209.978967266206</v>
          </cell>
          <cell r="E272">
            <v>1.0044868789662436</v>
          </cell>
          <cell r="F272">
            <v>1.0044868789662436</v>
          </cell>
          <cell r="G272">
            <v>1.0044868789662436</v>
          </cell>
          <cell r="H272">
            <v>12401.767774763537</v>
          </cell>
          <cell r="I272">
            <v>1.0157075460990963</v>
          </cell>
          <cell r="J272">
            <v>1.0157075460990963</v>
          </cell>
          <cell r="K272">
            <v>1.0157075460990963</v>
          </cell>
          <cell r="L272">
            <v>12454.72847011581</v>
          </cell>
        </row>
        <row r="273">
          <cell r="A273" t="str">
            <v>ga.012</v>
          </cell>
          <cell r="B273" t="str">
            <v>CAÑO DE CHAPA GALVANIZADA D=150MM CH30</v>
          </cell>
          <cell r="C273" t="str">
            <v>m</v>
          </cell>
          <cell r="D273">
            <v>37772.377302507346</v>
          </cell>
          <cell r="E273">
            <v>1.0310187423455757</v>
          </cell>
          <cell r="F273" t="str">
            <v>´=ga.008</v>
          </cell>
          <cell r="H273">
            <v>37899.139563279619</v>
          </cell>
          <cell r="I273">
            <v>1.0033559513545327</v>
          </cell>
          <cell r="J273" t="str">
            <v>´=ga.008</v>
          </cell>
          <cell r="L273">
            <v>38404.182297205407</v>
          </cell>
        </row>
        <row r="274">
          <cell r="A274" t="str">
            <v>ga.020</v>
          </cell>
          <cell r="B274" t="str">
            <v>GABINETE MEDIDOR GAS</v>
          </cell>
          <cell r="C274" t="str">
            <v>u</v>
          </cell>
          <cell r="D274">
            <v>90417.50160625104</v>
          </cell>
          <cell r="E274">
            <v>1.0502278681231774</v>
          </cell>
          <cell r="F274">
            <v>1.0502278681231774</v>
          </cell>
          <cell r="G274">
            <v>1.0502278681231774</v>
          </cell>
          <cell r="H274">
            <v>91977.514827884574</v>
          </cell>
          <cell r="I274">
            <v>1.0172534431268303</v>
          </cell>
          <cell r="J274">
            <v>1.0172534431268303</v>
          </cell>
          <cell r="K274">
            <v>1.0172534431268303</v>
          </cell>
          <cell r="L274">
            <v>94706.374793013107</v>
          </cell>
        </row>
        <row r="275">
          <cell r="A275" t="str">
            <v>ga.113</v>
          </cell>
          <cell r="B275" t="str">
            <v>CALEFACTOR TB 3800 CALORIAS</v>
          </cell>
          <cell r="C275" t="str">
            <v>u</v>
          </cell>
          <cell r="D275">
            <v>314576.78442746232</v>
          </cell>
          <cell r="E275">
            <v>1.045382063955685</v>
          </cell>
          <cell r="F275">
            <v>1.045382063955685</v>
          </cell>
          <cell r="G275">
            <v>1.045382063955685</v>
          </cell>
          <cell r="H275">
            <v>311799.24707815342</v>
          </cell>
          <cell r="I275">
            <v>0.99117055839208201</v>
          </cell>
          <cell r="J275">
            <v>0.99117055839208201</v>
          </cell>
          <cell r="K275">
            <v>0.99117055839208201</v>
          </cell>
          <cell r="L275">
            <v>315536.8675563907</v>
          </cell>
        </row>
        <row r="276">
          <cell r="A276" t="str">
            <v>ga.114</v>
          </cell>
          <cell r="B276" t="str">
            <v>CALEFÓN 14 LITROS BLANCO</v>
          </cell>
          <cell r="C276" t="str">
            <v>u</v>
          </cell>
          <cell r="D276">
            <v>375809.76640529273</v>
          </cell>
          <cell r="E276">
            <v>1.0466121347262982</v>
          </cell>
          <cell r="F276">
            <v>1.0466121347262982</v>
          </cell>
          <cell r="G276">
            <v>1.0466121347262982</v>
          </cell>
          <cell r="H276">
            <v>390651.49557853758</v>
          </cell>
          <cell r="I276">
            <v>1.0394926649065281</v>
          </cell>
          <cell r="J276">
            <v>1.0394926649065281</v>
          </cell>
          <cell r="K276">
            <v>1.0394926649065281</v>
          </cell>
          <cell r="L276">
            <v>391709.72582184337</v>
          </cell>
        </row>
        <row r="277">
          <cell r="A277" t="str">
            <v>ga.116</v>
          </cell>
          <cell r="B277" t="str">
            <v>COCINA 4 HORNALLAS</v>
          </cell>
          <cell r="C277" t="str">
            <v>u</v>
          </cell>
          <cell r="D277">
            <v>292767.87072424125</v>
          </cell>
          <cell r="E277">
            <v>1.0364016674550616</v>
          </cell>
          <cell r="F277">
            <v>1.0364016674550616</v>
          </cell>
          <cell r="G277">
            <v>1.0364016674550616</v>
          </cell>
          <cell r="H277">
            <v>295189.42082348437</v>
          </cell>
          <cell r="I277">
            <v>1.0082712289885252</v>
          </cell>
          <cell r="J277">
            <v>1.0082712289885252</v>
          </cell>
          <cell r="K277">
            <v>1.0082712289885252</v>
          </cell>
          <cell r="L277">
            <v>295189.42082348437</v>
          </cell>
        </row>
        <row r="278">
          <cell r="A278" t="str">
            <v>ga.126</v>
          </cell>
          <cell r="B278" t="str">
            <v>REGULADOR Y FLEXIBLE P/GAS NATURAL</v>
          </cell>
          <cell r="C278" t="str">
            <v>u</v>
          </cell>
          <cell r="D278">
            <v>64432.992348231899</v>
          </cell>
          <cell r="E278">
            <v>0.99888240224695979</v>
          </cell>
          <cell r="F278">
            <v>0.99888240224695979</v>
          </cell>
          <cell r="G278">
            <v>0.99888240224695979</v>
          </cell>
          <cell r="H278">
            <v>65384.108484513046</v>
          </cell>
          <cell r="I278">
            <v>1.0147613218262592</v>
          </cell>
          <cell r="J278">
            <v>1.0147613218262592</v>
          </cell>
          <cell r="K278">
            <v>1.0147613218262592</v>
          </cell>
          <cell r="L278">
            <v>65384.108484513046</v>
          </cell>
        </row>
        <row r="279">
          <cell r="A279" t="str">
            <v>ga.137</v>
          </cell>
          <cell r="B279" t="str">
            <v>LLAVE P/GAS CROMADA 1/2"</v>
          </cell>
          <cell r="C279" t="str">
            <v>u</v>
          </cell>
          <cell r="D279">
            <v>8361.5056541586309</v>
          </cell>
          <cell r="E279">
            <v>1.0085896330556763</v>
          </cell>
          <cell r="F279">
            <v>1.0085896330556763</v>
          </cell>
          <cell r="G279">
            <v>1.0085896330556763</v>
          </cell>
          <cell r="H279">
            <v>8347.1563086464976</v>
          </cell>
          <cell r="I279">
            <v>0.9982838801878946</v>
          </cell>
          <cell r="J279">
            <v>0.9982838801878946</v>
          </cell>
          <cell r="K279">
            <v>0.9982838801878946</v>
          </cell>
          <cell r="L279">
            <v>8377.6335246219696</v>
          </cell>
        </row>
        <row r="280">
          <cell r="A280" t="str">
            <v>ga.138</v>
          </cell>
          <cell r="B280" t="str">
            <v>LLAVE P/GAS CROMADA 3/4"</v>
          </cell>
          <cell r="C280" t="str">
            <v>u</v>
          </cell>
          <cell r="D280">
            <v>11346.294843864527</v>
          </cell>
          <cell r="E280">
            <v>1.0085896330556763</v>
          </cell>
          <cell r="F280" t="str">
            <v>=ga.137</v>
          </cell>
          <cell r="H280">
            <v>11326.823242488981</v>
          </cell>
          <cell r="I280">
            <v>0.9982838801878946</v>
          </cell>
          <cell r="J280" t="str">
            <v>=ga.137</v>
          </cell>
          <cell r="L280">
            <v>11368.179846524268</v>
          </cell>
        </row>
        <row r="281">
          <cell r="A281" t="str">
            <v>ga.150</v>
          </cell>
          <cell r="B281" t="str">
            <v>CAÑO EXTRUÍDO 19 MM</v>
          </cell>
          <cell r="C281" t="str">
            <v>m</v>
          </cell>
          <cell r="D281">
            <v>11008.584319438218</v>
          </cell>
          <cell r="E281">
            <v>1.0305962197846927</v>
          </cell>
          <cell r="F281" t="str">
            <v>=ga.152</v>
          </cell>
          <cell r="H281">
            <v>11186.471019311954</v>
          </cell>
          <cell r="I281">
            <v>1.016158907876977</v>
          </cell>
          <cell r="J281" t="str">
            <v>=ga.152</v>
          </cell>
          <cell r="L281">
            <v>11260.859107876729</v>
          </cell>
        </row>
        <row r="282">
          <cell r="A282" t="str">
            <v>ga.151</v>
          </cell>
          <cell r="B282" t="str">
            <v>CAÑO EXTRUIDO 25 MM</v>
          </cell>
          <cell r="C282" t="str">
            <v>m</v>
          </cell>
          <cell r="D282">
            <v>15813.412010097903</v>
          </cell>
          <cell r="E282">
            <v>1.0305962197846927</v>
          </cell>
          <cell r="F282" t="str">
            <v>=ga.152</v>
          </cell>
          <cell r="H282">
            <v>16068.939477989758</v>
          </cell>
          <cell r="I282">
            <v>1.016158907876977</v>
          </cell>
          <cell r="J282" t="str">
            <v>=ga.152</v>
          </cell>
          <cell r="L282">
            <v>16175.795133447777</v>
          </cell>
        </row>
        <row r="283">
          <cell r="A283" t="str">
            <v>ga.152</v>
          </cell>
          <cell r="B283" t="str">
            <v>CAÑO EPOXI 13 MM</v>
          </cell>
          <cell r="C283" t="str">
            <v>m</v>
          </cell>
          <cell r="D283">
            <v>10106.710092012236</v>
          </cell>
          <cell r="E283">
            <v>1.0305962197846927</v>
          </cell>
          <cell r="F283">
            <v>1.0462862518185556</v>
          </cell>
          <cell r="G283">
            <v>1.0462862518185556</v>
          </cell>
          <cell r="H283">
            <v>10270.023489328376</v>
          </cell>
          <cell r="I283">
            <v>1.016158907876977</v>
          </cell>
          <cell r="J283">
            <v>1.0008529977309235</v>
          </cell>
          <cell r="K283">
            <v>1.0008529977309235</v>
          </cell>
          <cell r="L283">
            <v>10338.317361056788</v>
          </cell>
        </row>
        <row r="284">
          <cell r="A284" t="str">
            <v>ga.153</v>
          </cell>
          <cell r="B284" t="str">
            <v>CAÑO EPOXI 19 MM</v>
          </cell>
          <cell r="C284" t="str">
            <v>m</v>
          </cell>
          <cell r="D284">
            <v>11498.095112741756</v>
          </cell>
          <cell r="E284">
            <v>1.0305962197846927</v>
          </cell>
          <cell r="F284" t="str">
            <v>=ga.152</v>
          </cell>
          <cell r="G284" t="str">
            <v xml:space="preserve"> </v>
          </cell>
          <cell r="H284">
            <v>11683.89177242927</v>
          </cell>
          <cell r="I284">
            <v>1.016158907876977</v>
          </cell>
          <cell r="J284" t="str">
            <v>=ga.152</v>
          </cell>
          <cell r="K284" t="str">
            <v xml:space="preserve"> </v>
          </cell>
          <cell r="L284">
            <v>11761.587622572561</v>
          </cell>
        </row>
        <row r="285">
          <cell r="A285" t="str">
            <v>ga.156</v>
          </cell>
          <cell r="B285" t="str">
            <v>CAÑO EPOXI 25 MM</v>
          </cell>
          <cell r="C285" t="str">
            <v>m</v>
          </cell>
          <cell r="D285">
            <v>16393.605035116503</v>
          </cell>
          <cell r="E285">
            <v>1.0305962197846927</v>
          </cell>
          <cell r="F285" t="str">
            <v>=ga.152</v>
          </cell>
          <cell r="H285">
            <v>16658.507788650499</v>
          </cell>
          <cell r="I285">
            <v>1.016158907876977</v>
          </cell>
          <cell r="J285" t="str">
            <v>=ga.152</v>
          </cell>
          <cell r="L285">
            <v>16769.283970933528</v>
          </cell>
        </row>
        <row r="286">
          <cell r="A286" t="str">
            <v>ga.159</v>
          </cell>
          <cell r="B286" t="str">
            <v>CODO EPOXI 13 MM</v>
          </cell>
          <cell r="C286" t="str">
            <v>u</v>
          </cell>
          <cell r="D286">
            <v>1536.1122982710535</v>
          </cell>
          <cell r="E286">
            <v>1</v>
          </cell>
          <cell r="F286">
            <v>1.0149061877508296</v>
          </cell>
          <cell r="G286">
            <v>1.0149061877508296</v>
          </cell>
          <cell r="H286">
            <v>1608.0638386586236</v>
          </cell>
          <cell r="I286">
            <v>1.0468400262588575</v>
          </cell>
          <cell r="J286">
            <v>1.0314648180230308</v>
          </cell>
          <cell r="K286">
            <v>1.0314648180230308</v>
          </cell>
          <cell r="L286">
            <v>1680.7208932612316</v>
          </cell>
        </row>
        <row r="287">
          <cell r="A287" t="str">
            <v>ga.160</v>
          </cell>
          <cell r="B287" t="str">
            <v>CODO EPOXI 19 MM</v>
          </cell>
          <cell r="C287" t="str">
            <v>u</v>
          </cell>
          <cell r="D287">
            <v>1955.5572074357096</v>
          </cell>
          <cell r="E287">
            <v>1</v>
          </cell>
          <cell r="F287" t="str">
            <v>=ga.159</v>
          </cell>
          <cell r="H287">
            <v>2047.1555583826964</v>
          </cell>
          <cell r="I287">
            <v>1.0468400262588575</v>
          </cell>
          <cell r="J287" t="str">
            <v>=ga.159</v>
          </cell>
          <cell r="L287">
            <v>2139.6520685396044</v>
          </cell>
        </row>
        <row r="288">
          <cell r="A288" t="str">
            <v>ga.161</v>
          </cell>
          <cell r="B288" t="str">
            <v>CODO EPOXI 25 MM</v>
          </cell>
          <cell r="C288" t="str">
            <v>u</v>
          </cell>
          <cell r="D288">
            <v>4566.4918343701693</v>
          </cell>
          <cell r="E288">
            <v>1</v>
          </cell>
          <cell r="F288" t="str">
            <v>=ga.159</v>
          </cell>
          <cell r="G288">
            <v>1.0135977393883522</v>
          </cell>
          <cell r="H288">
            <v>4780.3864318029264</v>
          </cell>
          <cell r="I288">
            <v>1.0468400262588575</v>
          </cell>
          <cell r="J288" t="str">
            <v>=ga.159</v>
          </cell>
          <cell r="K288">
            <v>1.0182737481285227</v>
          </cell>
          <cell r="L288">
            <v>4996.3783530482906</v>
          </cell>
        </row>
        <row r="289">
          <cell r="A289" t="str">
            <v>ga.162</v>
          </cell>
          <cell r="B289" t="str">
            <v>LLAVE PASO GAS BRONCE 3/4"</v>
          </cell>
          <cell r="C289" t="str">
            <v>u</v>
          </cell>
          <cell r="D289">
            <v>11925.128652996003</v>
          </cell>
          <cell r="E289">
            <v>1.001312800692066</v>
          </cell>
          <cell r="F289">
            <v>1.001312800692066</v>
          </cell>
          <cell r="G289">
            <v>1.001312800692066</v>
          </cell>
          <cell r="H289">
            <v>12070.183521560304</v>
          </cell>
          <cell r="I289">
            <v>1.0121637990486465</v>
          </cell>
          <cell r="J289">
            <v>1.0121637990486465</v>
          </cell>
          <cell r="K289">
            <v>1.0121637990486465</v>
          </cell>
          <cell r="L289">
            <v>12097.920967676568</v>
          </cell>
        </row>
        <row r="290">
          <cell r="A290" t="str">
            <v>ga.167</v>
          </cell>
          <cell r="B290" t="str">
            <v>NIPLES EPOXI DE 10 CM. 3/4    73022 L.T</v>
          </cell>
          <cell r="C290" t="str">
            <v>u</v>
          </cell>
          <cell r="D290">
            <v>1147.8676416376411</v>
          </cell>
          <cell r="E290">
            <v>1.0189833046690842</v>
          </cell>
          <cell r="F290">
            <v>1.0189833046690842</v>
          </cell>
          <cell r="G290">
            <v>1.0189833046690842</v>
          </cell>
          <cell r="H290">
            <v>1189.6172308172786</v>
          </cell>
          <cell r="I290">
            <v>1.0363714313961094</v>
          </cell>
          <cell r="J290">
            <v>1.0363714313961094</v>
          </cell>
          <cell r="K290">
            <v>1.0363714313961094</v>
          </cell>
          <cell r="L290">
            <v>1192.6501620821382</v>
          </cell>
        </row>
        <row r="291">
          <cell r="A291" t="str">
            <v>ga.168</v>
          </cell>
          <cell r="B291" t="str">
            <v>TEES RED. EPOXI 3/4"*1/2"     73235</v>
          </cell>
          <cell r="C291" t="str">
            <v>u</v>
          </cell>
          <cell r="D291">
            <v>4396.6726771475824</v>
          </cell>
          <cell r="E291">
            <v>1.0189833046690842</v>
          </cell>
          <cell r="F291">
            <v>1.0462862518185556</v>
          </cell>
          <cell r="G291" t="str">
            <v>=ga.153</v>
          </cell>
          <cell r="H291">
            <v>4556.5859557956046</v>
          </cell>
          <cell r="I291">
            <v>1.0363714313961094</v>
          </cell>
          <cell r="J291">
            <v>1.0008529977309235</v>
          </cell>
          <cell r="K291" t="str">
            <v>=ga.153</v>
          </cell>
          <cell r="L291">
            <v>4568.2029798671701</v>
          </cell>
        </row>
        <row r="292">
          <cell r="A292" t="str">
            <v>ga.169</v>
          </cell>
          <cell r="B292" t="str">
            <v>TEE EPOXI 13 MM</v>
          </cell>
          <cell r="C292" t="str">
            <v>u</v>
          </cell>
          <cell r="D292">
            <v>3596.5558842304495</v>
          </cell>
          <cell r="E292">
            <v>1.0189833046690842</v>
          </cell>
          <cell r="F292">
            <v>1.0326347782438199</v>
          </cell>
          <cell r="G292" t="str">
            <v>prom.</v>
          </cell>
          <cell r="H292">
            <v>3727.3677698360111</v>
          </cell>
          <cell r="I292">
            <v>1.0363714313961094</v>
          </cell>
          <cell r="J292">
            <v>1.0186122145635164</v>
          </cell>
          <cell r="K292" t="str">
            <v>prom.</v>
          </cell>
          <cell r="L292">
            <v>3736.8707006543546</v>
          </cell>
        </row>
        <row r="293">
          <cell r="A293" t="str">
            <v>ga.170</v>
          </cell>
          <cell r="B293" t="str">
            <v>TEE EPOXI 19 MM</v>
          </cell>
          <cell r="C293" t="str">
            <v>u</v>
          </cell>
          <cell r="D293">
            <v>5716.1901523581355</v>
          </cell>
          <cell r="E293">
            <v>1.0189833046690842</v>
          </cell>
          <cell r="F293" t="str">
            <v>=ga.167</v>
          </cell>
          <cell r="H293">
            <v>5924.0961703317462</v>
          </cell>
          <cell r="I293">
            <v>1.0363714313961094</v>
          </cell>
          <cell r="J293" t="str">
            <v>=ga.167</v>
          </cell>
          <cell r="L293">
            <v>5939.1996641494097</v>
          </cell>
        </row>
        <row r="294">
          <cell r="A294" t="str">
            <v>ga.171</v>
          </cell>
          <cell r="B294" t="str">
            <v>TEE EPOXI 25 MM</v>
          </cell>
          <cell r="C294" t="str">
            <v>u</v>
          </cell>
          <cell r="D294">
            <v>7749.4492290074741</v>
          </cell>
          <cell r="E294">
            <v>1.0189833046690842</v>
          </cell>
          <cell r="F294" t="str">
            <v>=ga.167</v>
          </cell>
          <cell r="H294">
            <v>8031.3077899979526</v>
          </cell>
          <cell r="I294">
            <v>1.0363714313961094</v>
          </cell>
          <cell r="J294" t="str">
            <v>=ga.167</v>
          </cell>
          <cell r="L294">
            <v>8051.7836236215644</v>
          </cell>
        </row>
        <row r="295">
          <cell r="A295" t="str">
            <v>ga.172</v>
          </cell>
          <cell r="B295" t="str">
            <v>POLYGUARD 660 DE 0,05 X 10 MTS.</v>
          </cell>
          <cell r="C295" t="str">
            <v>u</v>
          </cell>
          <cell r="D295">
            <v>12397.338109745509</v>
          </cell>
          <cell r="E295">
            <v>1.0284609008013263</v>
          </cell>
          <cell r="F295" t="str">
            <v>=el.150</v>
          </cell>
          <cell r="H295">
            <v>12495.066400477135</v>
          </cell>
          <cell r="I295">
            <v>1.0078830060022967</v>
          </cell>
          <cell r="J295" t="str">
            <v>=el.150</v>
          </cell>
          <cell r="L295">
            <v>12641.459371465375</v>
          </cell>
        </row>
        <row r="296">
          <cell r="A296" t="str">
            <v>ga.180</v>
          </cell>
          <cell r="B296" t="str">
            <v>BUJE REDUCCION EPOXI 3/4" X 1/2"</v>
          </cell>
          <cell r="C296" t="str">
            <v>u</v>
          </cell>
          <cell r="D296">
            <v>2002.5099593319899</v>
          </cell>
          <cell r="E296">
            <v>1.0189833046690842</v>
          </cell>
          <cell r="F296" t="str">
            <v>=ga.167</v>
          </cell>
          <cell r="H296">
            <v>2075.3441129378593</v>
          </cell>
          <cell r="I296">
            <v>1.0363714313961094</v>
          </cell>
          <cell r="J296" t="str">
            <v>=ga.167</v>
          </cell>
          <cell r="L296">
            <v>2080.6352064782141</v>
          </cell>
        </row>
        <row r="297">
          <cell r="A297" t="str">
            <v>ga.190</v>
          </cell>
          <cell r="B297" t="str">
            <v>UNION DOBLE CONICA EPOXI 3/4"</v>
          </cell>
          <cell r="C297" t="str">
            <v>u</v>
          </cell>
          <cell r="D297">
            <v>9716.3235188523722</v>
          </cell>
          <cell r="E297">
            <v>1.0189833046690842</v>
          </cell>
          <cell r="F297" t="str">
            <v>=ga.167</v>
          </cell>
          <cell r="H297">
            <v>10069.720113140716</v>
          </cell>
          <cell r="I297">
            <v>1.0363714313961094</v>
          </cell>
          <cell r="J297" t="str">
            <v>=ga.167</v>
          </cell>
          <cell r="L297">
            <v>10095.392882640323</v>
          </cell>
        </row>
        <row r="298">
          <cell r="A298" t="str">
            <v>ga.191</v>
          </cell>
          <cell r="B298" t="str">
            <v>UNION DOBLE CONICA EPOXI 1/2"</v>
          </cell>
          <cell r="C298" t="str">
            <v>u</v>
          </cell>
          <cell r="D298">
            <v>8623.430750905236</v>
          </cell>
          <cell r="E298">
            <v>1.0189833046690842</v>
          </cell>
          <cell r="F298" t="str">
            <v>=ga.167</v>
          </cell>
          <cell r="H298">
            <v>8937.0772708608856</v>
          </cell>
          <cell r="I298">
            <v>1.0363714313961094</v>
          </cell>
          <cell r="J298" t="str">
            <v>=ga.167</v>
          </cell>
          <cell r="L298">
            <v>8959.8623654014536</v>
          </cell>
        </row>
        <row r="299">
          <cell r="A299" t="str">
            <v>ga.195</v>
          </cell>
          <cell r="B299" t="str">
            <v>NIPLE EPOXI X 8 CM 1/2"</v>
          </cell>
          <cell r="C299" t="str">
            <v>u</v>
          </cell>
          <cell r="D299">
            <v>1478.9637831995963</v>
          </cell>
          <cell r="E299">
            <v>1.0189833046690842</v>
          </cell>
          <cell r="F299" t="str">
            <v>=ga.167</v>
          </cell>
          <cell r="H299">
            <v>1532.7558129775709</v>
          </cell>
          <cell r="I299">
            <v>1.0363714313961094</v>
          </cell>
          <cell r="J299" t="str">
            <v>=ga.167</v>
          </cell>
          <cell r="L299">
            <v>1536.663576673446</v>
          </cell>
        </row>
        <row r="300">
          <cell r="A300" t="str">
            <v>ga.200</v>
          </cell>
          <cell r="B300" t="str">
            <v>TAPON MACHO EPOXI 3/4"</v>
          </cell>
          <cell r="C300" t="str">
            <v>u</v>
          </cell>
          <cell r="D300">
            <v>2429.9677103848599</v>
          </cell>
          <cell r="E300">
            <v>1.0189833046690842</v>
          </cell>
          <cell r="F300" t="str">
            <v>=ga.167</v>
          </cell>
          <cell r="H300">
            <v>2518.3491142578837</v>
          </cell>
          <cell r="I300">
            <v>1.0363714313961094</v>
          </cell>
          <cell r="J300" t="str">
            <v>=ga.167</v>
          </cell>
          <cell r="L300">
            <v>2524.7696498441219</v>
          </cell>
        </row>
        <row r="301">
          <cell r="A301" t="str">
            <v>ga.201</v>
          </cell>
          <cell r="B301" t="str">
            <v>TAPON MACHO EPOXI 1/2"</v>
          </cell>
          <cell r="C301" t="str">
            <v>u</v>
          </cell>
          <cell r="D301">
            <v>1532.8546559381512</v>
          </cell>
          <cell r="E301">
            <v>1.0189833046690842</v>
          </cell>
          <cell r="F301" t="str">
            <v>=ga.167</v>
          </cell>
          <cell r="H301">
            <v>1588.6067738968125</v>
          </cell>
          <cell r="I301">
            <v>1.0363714313961094</v>
          </cell>
          <cell r="J301" t="str">
            <v>=ga.167</v>
          </cell>
          <cell r="L301">
            <v>1592.6569297177814</v>
          </cell>
        </row>
        <row r="302">
          <cell r="A302" t="str">
            <v>ga.209</v>
          </cell>
          <cell r="B302" t="str">
            <v>MALLA DE ADVERTENCIA  A= 150MM</v>
          </cell>
          <cell r="C302" t="str">
            <v>u</v>
          </cell>
          <cell r="D302">
            <v>423.215717728779</v>
          </cell>
          <cell r="E302">
            <v>0.98967866281194972</v>
          </cell>
          <cell r="F302">
            <v>0.98967866281194972</v>
          </cell>
          <cell r="G302">
            <v>0.98967866281194972</v>
          </cell>
          <cell r="H302">
            <v>424.82716148047268</v>
          </cell>
          <cell r="I302">
            <v>1.0038076179219941</v>
          </cell>
          <cell r="J302">
            <v>1.0038076179219941</v>
          </cell>
          <cell r="K302">
            <v>1.0038076179219941</v>
          </cell>
          <cell r="L302">
            <v>430.40326843077798</v>
          </cell>
        </row>
        <row r="303">
          <cell r="A303" t="str">
            <v>ga.210</v>
          </cell>
          <cell r="B303" t="str">
            <v>MALLA DE ADVERTENCIA A= 300MM</v>
          </cell>
          <cell r="C303" t="str">
            <v>u</v>
          </cell>
          <cell r="D303">
            <v>784.71414532466054</v>
          </cell>
          <cell r="E303">
            <v>0.98967866281194972</v>
          </cell>
          <cell r="F303" t="str">
            <v>=ga,209</v>
          </cell>
          <cell r="H303">
            <v>787.70203696804106</v>
          </cell>
          <cell r="I303">
            <v>1.0038076179219941</v>
          </cell>
          <cell r="J303" t="str">
            <v>=ga,209</v>
          </cell>
          <cell r="L303">
            <v>798.04109059116729</v>
          </cell>
        </row>
        <row r="304">
          <cell r="A304" t="str">
            <v>ga.211</v>
          </cell>
          <cell r="B304" t="str">
            <v>CUPLA POLIET. E/F 25MM MEDIA DENSIDAD</v>
          </cell>
          <cell r="C304" t="str">
            <v>u</v>
          </cell>
          <cell r="D304">
            <v>9424.4905359903969</v>
          </cell>
          <cell r="E304">
            <v>1.0227335308193863</v>
          </cell>
          <cell r="F304">
            <v>1.0227335308193863</v>
          </cell>
          <cell r="G304" t="str">
            <v>(prom. Poliet-acero)</v>
          </cell>
          <cell r="H304">
            <v>9700.72477482873</v>
          </cell>
          <cell r="I304">
            <v>1.0293102569081527</v>
          </cell>
          <cell r="J304">
            <v>1.0293102569081527</v>
          </cell>
          <cell r="K304" t="str">
            <v>(prom. Poliet-acero)</v>
          </cell>
          <cell r="L304">
            <v>9956.584906316044</v>
          </cell>
        </row>
        <row r="305">
          <cell r="A305" t="str">
            <v>ga.212</v>
          </cell>
          <cell r="B305" t="str">
            <v>TEE NORMAL PE E/F 50MMA</v>
          </cell>
          <cell r="C305" t="str">
            <v>u</v>
          </cell>
          <cell r="D305">
            <v>58340.428177942536</v>
          </cell>
          <cell r="E305">
            <v>1.0227335308193863</v>
          </cell>
          <cell r="F305" t="str">
            <v>´=ga.211</v>
          </cell>
          <cell r="G305">
            <v>1.0431668186097001</v>
          </cell>
          <cell r="H305">
            <v>60050.40111596966</v>
          </cell>
          <cell r="I305">
            <v>1.0293102569081527</v>
          </cell>
          <cell r="J305" t="str">
            <v>´=ga.211</v>
          </cell>
          <cell r="K305">
            <v>1.0527989420113999</v>
          </cell>
          <cell r="L305">
            <v>61634.252207721634</v>
          </cell>
        </row>
        <row r="306">
          <cell r="A306" t="str">
            <v>ga.213</v>
          </cell>
          <cell r="B306" t="str">
            <v>VÁLVULA SERVICIO PE E/F 63X25</v>
          </cell>
          <cell r="C306" t="str">
            <v>u</v>
          </cell>
          <cell r="D306">
            <v>66710.680089805974</v>
          </cell>
          <cell r="E306">
            <v>1.0227335308193863</v>
          </cell>
          <cell r="F306" t="str">
            <v>´=ga.211</v>
          </cell>
          <cell r="G306">
            <v>1.0023002430290724</v>
          </cell>
          <cell r="H306">
            <v>68665.98726175577</v>
          </cell>
          <cell r="I306">
            <v>1.0293102569081527</v>
          </cell>
          <cell r="J306" t="str">
            <v>´=ga.211</v>
          </cell>
          <cell r="K306">
            <v>1.0058215718049055</v>
          </cell>
          <cell r="L306">
            <v>70477.077560398859</v>
          </cell>
        </row>
        <row r="307">
          <cell r="A307" t="str">
            <v>ga.214</v>
          </cell>
          <cell r="B307" t="str">
            <v>CODO 90º PE E/F 90MM</v>
          </cell>
          <cell r="C307" t="str">
            <v>u</v>
          </cell>
          <cell r="D307">
            <v>123017.44116840958</v>
          </cell>
          <cell r="E307">
            <v>1.0227335308193863</v>
          </cell>
          <cell r="F307" t="str">
            <v>´=ga.211</v>
          </cell>
          <cell r="H307">
            <v>126623.11397323923</v>
          </cell>
          <cell r="I307">
            <v>1.0293102569081527</v>
          </cell>
          <cell r="J307" t="str">
            <v>´=ga.211</v>
          </cell>
          <cell r="L307">
            <v>129962.84449261149</v>
          </cell>
        </row>
        <row r="308">
          <cell r="A308" t="str">
            <v>ga.215</v>
          </cell>
          <cell r="B308" t="str">
            <v>VAINA PVC CURVA L 640MM</v>
          </cell>
          <cell r="C308" t="str">
            <v>u</v>
          </cell>
          <cell r="D308">
            <v>1392.420632435065</v>
          </cell>
          <cell r="E308">
            <v>1.0067031659499881</v>
          </cell>
          <cell r="F308">
            <v>1.0067031659499881</v>
          </cell>
          <cell r="G308">
            <v>1.0067031659499881</v>
          </cell>
          <cell r="H308">
            <v>1427.9100863040296</v>
          </cell>
          <cell r="I308">
            <v>1.0254875955169529</v>
          </cell>
          <cell r="J308">
            <v>1.0254875955169529</v>
          </cell>
          <cell r="K308">
            <v>1.0254875955169529</v>
          </cell>
          <cell r="L308">
            <v>1433.7930352896647</v>
          </cell>
        </row>
        <row r="309">
          <cell r="A309" t="str">
            <v>ga.216</v>
          </cell>
          <cell r="B309" t="str">
            <v>VAINA PVC RECTA L 320MM</v>
          </cell>
          <cell r="C309" t="str">
            <v>u</v>
          </cell>
          <cell r="D309">
            <v>717.15337331675835</v>
          </cell>
          <cell r="E309">
            <v>1.0067031659499881</v>
          </cell>
          <cell r="F309" t="str">
            <v>´=ga.215</v>
          </cell>
          <cell r="H309">
            <v>735.43188841947426</v>
          </cell>
          <cell r="I309">
            <v>1.0254875955169529</v>
          </cell>
          <cell r="J309" t="str">
            <v>´=ga.215</v>
          </cell>
          <cell r="L309">
            <v>738.4618469045912</v>
          </cell>
        </row>
        <row r="310">
          <cell r="A310" t="str">
            <v>ga.217</v>
          </cell>
          <cell r="B310" t="str">
            <v>GRIPPER P/GABINETE 3/4 X 25MM</v>
          </cell>
          <cell r="C310" t="str">
            <v>u</v>
          </cell>
          <cell r="D310">
            <v>9035.0324608899173</v>
          </cell>
          <cell r="E310">
            <v>1.0189833046690842</v>
          </cell>
          <cell r="F310" t="str">
            <v>=ga.167</v>
          </cell>
          <cell r="H310">
            <v>9363.6495242027959</v>
          </cell>
          <cell r="I310">
            <v>1.0363714313961094</v>
          </cell>
          <cell r="J310" t="str">
            <v>=ga.167</v>
          </cell>
          <cell r="L310">
            <v>9387.5221654687884</v>
          </cell>
        </row>
        <row r="311">
          <cell r="A311" t="str">
            <v>gajo.161</v>
          </cell>
          <cell r="B311" t="str">
            <v>LLAVE PASO GAS BRONCE ½"</v>
          </cell>
          <cell r="C311" t="str">
            <v>u</v>
          </cell>
          <cell r="D311">
            <v>10503.123227530388</v>
          </cell>
          <cell r="E311">
            <v>1.001312800692066</v>
          </cell>
          <cell r="F311" t="str">
            <v>=ga.162</v>
          </cell>
          <cell r="H311">
            <v>10630.88110785324</v>
          </cell>
          <cell r="I311">
            <v>1.0121637990486465</v>
          </cell>
          <cell r="J311" t="str">
            <v>=ga.162</v>
          </cell>
          <cell r="L311">
            <v>10655.311017420958</v>
          </cell>
        </row>
        <row r="312">
          <cell r="A312" t="str">
            <v>her.001</v>
          </cell>
          <cell r="B312" t="str">
            <v>HORMIGONERA 1HP 140LTS</v>
          </cell>
          <cell r="C312" t="str">
            <v>u</v>
          </cell>
          <cell r="D312">
            <v>711159.39765609032</v>
          </cell>
          <cell r="E312">
            <v>1.0071646656692088</v>
          </cell>
          <cell r="F312">
            <v>1.0071646656692088</v>
          </cell>
          <cell r="G312">
            <v>1.0071646656692088</v>
          </cell>
          <cell r="H312">
            <v>718497.70063892112</v>
          </cell>
          <cell r="I312">
            <v>1.0103187878934274</v>
          </cell>
          <cell r="J312">
            <v>1.0103187878934274</v>
          </cell>
          <cell r="K312">
            <v>1.0103187878934274</v>
          </cell>
          <cell r="L312">
            <v>720442.59249750176</v>
          </cell>
        </row>
        <row r="313">
          <cell r="A313" t="str">
            <v>her.002</v>
          </cell>
          <cell r="B313" t="str">
            <v>PALA GHERARDI</v>
          </cell>
          <cell r="C313" t="str">
            <v>u</v>
          </cell>
          <cell r="D313">
            <v>53166.857624620687</v>
          </cell>
          <cell r="E313">
            <v>1.0060317167773878</v>
          </cell>
          <cell r="F313">
            <v>1.0060317167773878</v>
          </cell>
          <cell r="G313">
            <v>1.0060317167773878</v>
          </cell>
          <cell r="H313">
            <v>53648.546547799226</v>
          </cell>
          <cell r="I313">
            <v>1.0090599472058224</v>
          </cell>
          <cell r="J313">
            <v>1.0090599472058224</v>
          </cell>
          <cell r="K313">
            <v>1.0090599472058224</v>
          </cell>
          <cell r="L313">
            <v>54654.426357966164</v>
          </cell>
        </row>
        <row r="314">
          <cell r="A314" t="str">
            <v>her.003</v>
          </cell>
          <cell r="B314" t="str">
            <v>PICO GHERARDI</v>
          </cell>
          <cell r="C314" t="str">
            <v>u</v>
          </cell>
          <cell r="D314">
            <v>71087.411322865781</v>
          </cell>
          <cell r="E314">
            <v>1.0060317167773878</v>
          </cell>
          <cell r="F314" t="str">
            <v>=her.002</v>
          </cell>
          <cell r="H314">
            <v>71731.459516449526</v>
          </cell>
          <cell r="I314">
            <v>1.0090599472058224</v>
          </cell>
          <cell r="J314" t="str">
            <v>=her.002</v>
          </cell>
          <cell r="L314">
            <v>73076.383685403809</v>
          </cell>
        </row>
        <row r="315">
          <cell r="A315" t="str">
            <v>her.004</v>
          </cell>
          <cell r="B315" t="str">
            <v>CABO PARA PICO</v>
          </cell>
          <cell r="C315" t="str">
            <v>u</v>
          </cell>
          <cell r="D315">
            <v>8004.3539712788634</v>
          </cell>
          <cell r="E315">
            <v>1.0060317167773878</v>
          </cell>
          <cell r="F315" t="str">
            <v>=her.002</v>
          </cell>
          <cell r="H315">
            <v>8076.8729956753641</v>
          </cell>
          <cell r="I315">
            <v>1.0090599472058224</v>
          </cell>
          <cell r="J315" t="str">
            <v>=her.002</v>
          </cell>
          <cell r="L315">
            <v>8228.3097819151153</v>
          </cell>
        </row>
        <row r="316">
          <cell r="A316" t="str">
            <v>her.005</v>
          </cell>
          <cell r="B316" t="str">
            <v>CUCHARA GHERARDI</v>
          </cell>
          <cell r="C316" t="str">
            <v>u</v>
          </cell>
          <cell r="D316">
            <v>18118.326229530187</v>
          </cell>
          <cell r="E316">
            <v>1.0060317167773878</v>
          </cell>
          <cell r="F316" t="str">
            <v>=her.002</v>
          </cell>
          <cell r="H316">
            <v>18282.477308627596</v>
          </cell>
          <cell r="I316">
            <v>1.0090599472058224</v>
          </cell>
          <cell r="J316" t="str">
            <v>=her.002</v>
          </cell>
          <cell r="L316">
            <v>18625.263385566304</v>
          </cell>
        </row>
        <row r="317">
          <cell r="A317" t="str">
            <v>her.006</v>
          </cell>
          <cell r="B317" t="str">
            <v>BALDE PLASTICO</v>
          </cell>
          <cell r="C317" t="str">
            <v>u</v>
          </cell>
          <cell r="D317">
            <v>3276.229472543504</v>
          </cell>
          <cell r="E317">
            <v>1.0076332210396368</v>
          </cell>
          <cell r="F317">
            <v>1.0076332210396368</v>
          </cell>
          <cell r="G317">
            <v>1.0076332210396368</v>
          </cell>
          <cell r="H317">
            <v>3391.8063075787472</v>
          </cell>
          <cell r="I317">
            <v>1.0352773931141994</v>
          </cell>
          <cell r="J317">
            <v>1.0352773931141994</v>
          </cell>
          <cell r="K317">
            <v>1.0352773931141994</v>
          </cell>
          <cell r="L317">
            <v>3403.7394048275341</v>
          </cell>
        </row>
        <row r="318">
          <cell r="A318" t="str">
            <v>her.007</v>
          </cell>
          <cell r="B318" t="str">
            <v>CORTAHIERRO GHERARDI</v>
          </cell>
          <cell r="C318" t="str">
            <v>u</v>
          </cell>
          <cell r="D318">
            <v>8401.750414375314</v>
          </cell>
          <cell r="E318">
            <v>0.95851409918749997</v>
          </cell>
          <cell r="F318">
            <v>0.95851409918749997</v>
          </cell>
          <cell r="G318">
            <v>0.95851409918749997</v>
          </cell>
          <cell r="H318">
            <v>8534.6220143922928</v>
          </cell>
          <cell r="I318">
            <v>1.0158147521009</v>
          </cell>
          <cell r="J318">
            <v>1.0158147521009</v>
          </cell>
          <cell r="K318">
            <v>1.0158147521009</v>
          </cell>
          <cell r="L318">
            <v>8637.4332069821394</v>
          </cell>
        </row>
        <row r="319">
          <cell r="A319" t="str">
            <v>her.008</v>
          </cell>
          <cell r="B319" t="str">
            <v>GUANTE DESC/JEAN</v>
          </cell>
          <cell r="C319" t="str">
            <v>u</v>
          </cell>
          <cell r="D319">
            <v>241.17110230998674</v>
          </cell>
          <cell r="E319">
            <v>0.92391304347826098</v>
          </cell>
          <cell r="G319">
            <v>0.92391304347826098</v>
          </cell>
          <cell r="H319">
            <v>214.21668499298821</v>
          </cell>
          <cell r="I319">
            <v>0.88823529411764701</v>
          </cell>
          <cell r="K319">
            <v>0.88823529411764701</v>
          </cell>
          <cell r="L319">
            <v>214.21668499298821</v>
          </cell>
        </row>
        <row r="320">
          <cell r="A320" t="str">
            <v>her.009</v>
          </cell>
          <cell r="B320" t="str">
            <v>CARRETILLA REFORZADA</v>
          </cell>
          <cell r="C320" t="str">
            <v>u</v>
          </cell>
          <cell r="D320">
            <v>249338.15180722828</v>
          </cell>
          <cell r="E320">
            <v>1.0065981912232984</v>
          </cell>
          <cell r="F320" t="str">
            <v>=her.002/her.001 prom</v>
          </cell>
          <cell r="H320">
            <v>251754.08080423265</v>
          </cell>
          <cell r="I320">
            <v>1.0096893675496248</v>
          </cell>
          <cell r="J320" t="str">
            <v>=her.002/her.001 prom</v>
          </cell>
          <cell r="L320">
            <v>254454.93877972278</v>
          </cell>
        </row>
        <row r="321">
          <cell r="A321" t="str">
            <v>her.010</v>
          </cell>
          <cell r="B321" t="str">
            <v>CORTADORA DE HIERRO - DIÁM. 12 MM</v>
          </cell>
          <cell r="C321" t="str">
            <v>u</v>
          </cell>
          <cell r="D321">
            <v>295152.3740963437</v>
          </cell>
          <cell r="E321">
            <v>0.95851409918749997</v>
          </cell>
          <cell r="F321" t="str">
            <v>=her.007</v>
          </cell>
          <cell r="H321">
            <v>299820.1357246695</v>
          </cell>
          <cell r="I321">
            <v>1.0158147521009</v>
          </cell>
          <cell r="J321" t="str">
            <v>=her.007</v>
          </cell>
          <cell r="L321">
            <v>303431.87924000283</v>
          </cell>
        </row>
        <row r="322">
          <cell r="A322" t="str">
            <v>her.011</v>
          </cell>
          <cell r="B322" t="str">
            <v>CORTADORA DE HIERRO - DIÁM. 20 MM</v>
          </cell>
          <cell r="C322" t="str">
            <v>u</v>
          </cell>
          <cell r="D322">
            <v>465005.0630213538</v>
          </cell>
          <cell r="E322">
            <v>0.95851409918749997</v>
          </cell>
          <cell r="F322" t="str">
            <v>=her.007</v>
          </cell>
          <cell r="H322">
            <v>472359.00281869987</v>
          </cell>
          <cell r="I322">
            <v>1.0158147521009</v>
          </cell>
          <cell r="J322" t="str">
            <v>=her.007</v>
          </cell>
          <cell r="L322">
            <v>478049.21292155451</v>
          </cell>
        </row>
        <row r="323">
          <cell r="A323" t="str">
            <v>her.012</v>
          </cell>
          <cell r="B323" t="str">
            <v>DOBLADORA DE HIERRO 12MM (GRINFA)</v>
          </cell>
          <cell r="C323" t="str">
            <v>u</v>
          </cell>
          <cell r="D323">
            <v>25044.02108264335</v>
          </cell>
          <cell r="E323">
            <v>0.95851409918749997</v>
          </cell>
          <cell r="F323" t="str">
            <v>=her.007</v>
          </cell>
          <cell r="H323">
            <v>25440.086067675067</v>
          </cell>
          <cell r="I323">
            <v>1.0158147521009</v>
          </cell>
          <cell r="J323" t="str">
            <v>=her.007</v>
          </cell>
          <cell r="L323">
            <v>25746.546691683408</v>
          </cell>
        </row>
        <row r="324">
          <cell r="A324" t="str">
            <v>la.001</v>
          </cell>
          <cell r="B324" t="str">
            <v>LADRILLO COMÚN DE 1RA.CALIDAD</v>
          </cell>
          <cell r="C324" t="str">
            <v>mil</v>
          </cell>
          <cell r="D324">
            <v>273173.65692614688</v>
          </cell>
          <cell r="E324">
            <v>1.017781906722673</v>
          </cell>
          <cell r="F324" t="str">
            <v>Ladrillo común</v>
          </cell>
          <cell r="G324">
            <v>1.017781906722673</v>
          </cell>
          <cell r="H324">
            <v>283433.27468882123</v>
          </cell>
          <cell r="I324">
            <v>1.0375571271334119</v>
          </cell>
          <cell r="J324" t="str">
            <v>Ladrillo común</v>
          </cell>
          <cell r="K324">
            <v>1.0375571271334119</v>
          </cell>
          <cell r="L324">
            <v>287674.7549853212</v>
          </cell>
        </row>
        <row r="325">
          <cell r="A325" t="str">
            <v>la.002</v>
          </cell>
          <cell r="B325" t="str">
            <v>LADRILLO HUECO 8T  12X18X30</v>
          </cell>
          <cell r="C325" t="str">
            <v>u</v>
          </cell>
          <cell r="D325">
            <v>824.22007622842023</v>
          </cell>
          <cell r="E325">
            <v>1</v>
          </cell>
          <cell r="F325" t="str">
            <v>Ladrillo cerámico hueco</v>
          </cell>
          <cell r="G325">
            <v>1.0016671831778059</v>
          </cell>
          <cell r="H325">
            <v>824.22007622842023</v>
          </cell>
          <cell r="I325">
            <v>1</v>
          </cell>
          <cell r="J325" t="str">
            <v>Ladrillo cerámico hueco</v>
          </cell>
          <cell r="K325">
            <v>1.0198229787656643</v>
          </cell>
          <cell r="L325">
            <v>824.52337694244045</v>
          </cell>
        </row>
        <row r="326">
          <cell r="A326" t="str">
            <v>la.003</v>
          </cell>
          <cell r="B326" t="str">
            <v>LADRILLO COMÚN DE 2DA.CALIDAD</v>
          </cell>
          <cell r="C326" t="str">
            <v>mil</v>
          </cell>
          <cell r="D326">
            <v>207799.05554404325</v>
          </cell>
          <cell r="E326">
            <v>1.017781906722673</v>
          </cell>
          <cell r="F326" t="str">
            <v>=la.001</v>
          </cell>
          <cell r="H326">
            <v>215603.3910913138</v>
          </cell>
          <cell r="I326">
            <v>1.0375571271334119</v>
          </cell>
          <cell r="J326" t="str">
            <v>=la.001</v>
          </cell>
          <cell r="L326">
            <v>218829.82079042509</v>
          </cell>
        </row>
        <row r="327">
          <cell r="A327" t="str">
            <v>la.006</v>
          </cell>
          <cell r="B327" t="str">
            <v>LADRILLO HUECO 6T  8X18X30</v>
          </cell>
          <cell r="C327" t="str">
            <v>u</v>
          </cell>
          <cell r="D327">
            <v>639.44153535324563</v>
          </cell>
          <cell r="E327">
            <v>1</v>
          </cell>
          <cell r="F327" t="str">
            <v>=la.002</v>
          </cell>
          <cell r="H327">
            <v>639.44153535324563</v>
          </cell>
          <cell r="I327">
            <v>1</v>
          </cell>
          <cell r="J327" t="str">
            <v>=la.002</v>
          </cell>
          <cell r="L327">
            <v>639.67684031588897</v>
          </cell>
        </row>
        <row r="328">
          <cell r="A328" t="str">
            <v>la.007</v>
          </cell>
          <cell r="B328" t="str">
            <v>LADRILLO HUECO PORTANTE 12X18X30</v>
          </cell>
          <cell r="C328" t="str">
            <v>u</v>
          </cell>
          <cell r="D328">
            <v>1274.9453068087569</v>
          </cell>
          <cell r="E328">
            <v>1.0017797017797019</v>
          </cell>
          <cell r="F328" t="str">
            <v xml:space="preserve">Ladrillos huecos            </v>
          </cell>
          <cell r="G328">
            <v>1.0017797017797019</v>
          </cell>
          <cell r="H328">
            <v>1275.2024139431785</v>
          </cell>
          <cell r="I328">
            <v>1.0002016613050368</v>
          </cell>
          <cell r="J328" t="str">
            <v xml:space="preserve">Ladrillos huecos            </v>
          </cell>
          <cell r="K328">
            <v>1.0002016613050368</v>
          </cell>
          <cell r="L328">
            <v>1277.3449733966909</v>
          </cell>
        </row>
        <row r="329">
          <cell r="A329" t="str">
            <v>la.008</v>
          </cell>
          <cell r="B329" t="str">
            <v>LADRILLO HUECO 9T 18X18X30</v>
          </cell>
          <cell r="C329" t="str">
            <v>u</v>
          </cell>
          <cell r="D329">
            <v>1172.8297007898007</v>
          </cell>
          <cell r="E329">
            <v>1</v>
          </cell>
          <cell r="F329" t="str">
            <v>=la.002</v>
          </cell>
          <cell r="H329">
            <v>1172.8297007898007</v>
          </cell>
          <cell r="I329">
            <v>1</v>
          </cell>
          <cell r="J329" t="str">
            <v>=la.002</v>
          </cell>
          <cell r="L329">
            <v>1173.2612846542722</v>
          </cell>
        </row>
        <row r="330">
          <cell r="A330" t="str">
            <v>la.009</v>
          </cell>
          <cell r="B330" t="str">
            <v>LADRILLO HUECO PORTANTE 18X 18X30</v>
          </cell>
          <cell r="C330" t="str">
            <v>u</v>
          </cell>
          <cell r="D330">
            <v>1534.1594096884121</v>
          </cell>
          <cell r="E330">
            <v>1.0017797017797019</v>
          </cell>
          <cell r="F330" t="str">
            <v>=la.007</v>
          </cell>
          <cell r="H330">
            <v>1534.4687902771045</v>
          </cell>
          <cell r="I330">
            <v>1.0002016613050368</v>
          </cell>
          <cell r="J330" t="str">
            <v>=la.007</v>
          </cell>
          <cell r="L330">
            <v>1537.046961849539</v>
          </cell>
        </row>
        <row r="331">
          <cell r="A331" t="str">
            <v>la.010</v>
          </cell>
          <cell r="B331" t="str">
            <v>BOVEDILLA CERÁMICA PARA VIGUETAS 12,5X40X25</v>
          </cell>
          <cell r="C331" t="str">
            <v>u</v>
          </cell>
          <cell r="D331">
            <v>1226.2984568089362</v>
          </cell>
          <cell r="E331">
            <v>1.002595532553717</v>
          </cell>
          <cell r="F331" t="str">
            <v>Ladrillo cerámico para entrepisos</v>
          </cell>
          <cell r="G331">
            <v>1.002595532553717</v>
          </cell>
          <cell r="H331">
            <v>1255.5132836050288</v>
          </cell>
          <cell r="I331">
            <v>1.0238235860396623</v>
          </cell>
          <cell r="J331" t="str">
            <v>Ladrillo cerámico para entrepisos</v>
          </cell>
          <cell r="K331">
            <v>1.0238235860396623</v>
          </cell>
          <cell r="L331">
            <v>1255.5132836050288</v>
          </cell>
        </row>
        <row r="332">
          <cell r="A332" t="str">
            <v>la.011</v>
          </cell>
          <cell r="B332" t="str">
            <v>BOVEDILLA CERÁMICA PARA VIGUETAS 9,5X40X25</v>
          </cell>
          <cell r="C332" t="str">
            <v>u</v>
          </cell>
          <cell r="D332">
            <v>1044.4515598028879</v>
          </cell>
          <cell r="E332">
            <v>1.002595532553717</v>
          </cell>
          <cell r="F332" t="str">
            <v>=la.010</v>
          </cell>
          <cell r="H332">
            <v>1069.3341414021115</v>
          </cell>
          <cell r="I332">
            <v>1.0238235860396623</v>
          </cell>
          <cell r="J332" t="str">
            <v>=la.010</v>
          </cell>
          <cell r="L332">
            <v>1069.3341414021115</v>
          </cell>
        </row>
        <row r="333">
          <cell r="A333" t="str">
            <v>la.012</v>
          </cell>
          <cell r="B333" t="str">
            <v>BOVEDILLA CERAMICA PARA VIGUETAS 16,5X40X25</v>
          </cell>
          <cell r="C333" t="str">
            <v>u</v>
          </cell>
          <cell r="D333">
            <v>2445.3631028079021</v>
          </cell>
          <cell r="E333">
            <v>1.002595532553717</v>
          </cell>
          <cell r="F333" t="str">
            <v>=la.010</v>
          </cell>
          <cell r="H333">
            <v>2503.6204210858618</v>
          </cell>
          <cell r="I333">
            <v>1.0238235860396623</v>
          </cell>
          <cell r="J333" t="str">
            <v>=la.010</v>
          </cell>
          <cell r="L333">
            <v>2503.6204210858618</v>
          </cell>
        </row>
        <row r="334">
          <cell r="A334" t="str">
            <v>la.014</v>
          </cell>
          <cell r="B334" t="str">
            <v>LADRILLO SELECCIONADO DE 1RA.</v>
          </cell>
          <cell r="C334" t="str">
            <v>mil</v>
          </cell>
          <cell r="D334">
            <v>303538.53962352686</v>
          </cell>
          <cell r="E334">
            <v>1.0038703187214997</v>
          </cell>
          <cell r="F334" t="str">
            <v>Ladrillo de media máquina</v>
          </cell>
          <cell r="G334">
            <v>1.0038703187214997</v>
          </cell>
          <cell r="H334">
            <v>303538.53962352686</v>
          </cell>
          <cell r="I334">
            <v>1</v>
          </cell>
          <cell r="J334" t="str">
            <v>Ladrillo de media máquina</v>
          </cell>
          <cell r="K334">
            <v>1</v>
          </cell>
          <cell r="L334">
            <v>313167.47034170944</v>
          </cell>
        </row>
        <row r="335">
          <cell r="A335" t="str">
            <v>la.020</v>
          </cell>
          <cell r="B335" t="str">
            <v>LADRILLO SEMIVISTO</v>
          </cell>
          <cell r="C335" t="str">
            <v>mil</v>
          </cell>
          <cell r="D335">
            <v>307010.40268499486</v>
          </cell>
          <cell r="E335">
            <v>1.0038703187214997</v>
          </cell>
          <cell r="F335" t="str">
            <v>=la.001</v>
          </cell>
          <cell r="H335">
            <v>307010.40268499486</v>
          </cell>
          <cell r="I335">
            <v>1</v>
          </cell>
          <cell r="J335" t="str">
            <v>=la.001</v>
          </cell>
          <cell r="L335">
            <v>316749.46877156704</v>
          </cell>
        </row>
        <row r="336">
          <cell r="A336" t="str">
            <v>la.021</v>
          </cell>
          <cell r="B336" t="str">
            <v>LADRILLONES DE 2da COMUNES</v>
          </cell>
          <cell r="C336" t="str">
            <v>mil</v>
          </cell>
          <cell r="D336">
            <v>231922.35453013994</v>
          </cell>
          <cell r="E336">
            <v>1.0038703187214997</v>
          </cell>
          <cell r="F336" t="str">
            <v>=la.001</v>
          </cell>
          <cell r="H336">
            <v>231922.35453013994</v>
          </cell>
          <cell r="I336">
            <v>1</v>
          </cell>
          <cell r="J336" t="str">
            <v>=la.001</v>
          </cell>
          <cell r="L336">
            <v>239279.45747508472</v>
          </cell>
        </row>
        <row r="337">
          <cell r="A337" t="str">
            <v>la.023</v>
          </cell>
          <cell r="B337" t="str">
            <v>LADRILLOS FUNDIDOS</v>
          </cell>
          <cell r="C337" t="str">
            <v>mil</v>
          </cell>
          <cell r="D337">
            <v>131885.64931662989</v>
          </cell>
          <cell r="E337">
            <v>1.0038703187214997</v>
          </cell>
          <cell r="F337" t="str">
            <v>=la.014</v>
          </cell>
          <cell r="H337">
            <v>131885.64931662989</v>
          </cell>
          <cell r="I337">
            <v>1</v>
          </cell>
          <cell r="J337" t="str">
            <v>=la.014</v>
          </cell>
          <cell r="L337">
            <v>136069.36114962286</v>
          </cell>
        </row>
        <row r="338">
          <cell r="A338" t="str">
            <v>li.001</v>
          </cell>
          <cell r="B338" t="str">
            <v>ADHESIVO P/PISO CERÁMICO</v>
          </cell>
          <cell r="C338" t="str">
            <v>kg</v>
          </cell>
          <cell r="D338">
            <v>372.88176543164747</v>
          </cell>
          <cell r="E338">
            <v>1.0143633013834887</v>
          </cell>
          <cell r="F338">
            <v>141239.97800766063</v>
          </cell>
          <cell r="G338">
            <v>1.0143633013834887</v>
          </cell>
          <cell r="H338">
            <v>377.13960898030268</v>
          </cell>
          <cell r="I338">
            <v>1.011418749704015</v>
          </cell>
          <cell r="J338">
            <v>1.011418749704015</v>
          </cell>
          <cell r="K338">
            <v>1.011418749704015</v>
          </cell>
          <cell r="L338">
            <v>379.46225796171115</v>
          </cell>
        </row>
        <row r="339">
          <cell r="A339" t="str">
            <v>li.002</v>
          </cell>
          <cell r="B339" t="str">
            <v>PASTINA P/CERAMICOS BLANCA</v>
          </cell>
          <cell r="C339" t="str">
            <v>kg</v>
          </cell>
          <cell r="D339">
            <v>2687.6613798524759</v>
          </cell>
          <cell r="E339">
            <v>1.0143633013834887</v>
          </cell>
          <cell r="F339" t="str">
            <v>=li.001</v>
          </cell>
          <cell r="H339">
            <v>2718.3511124381589</v>
          </cell>
          <cell r="I339">
            <v>1.011418749704015</v>
          </cell>
          <cell r="J339" t="str">
            <v>=li.001</v>
          </cell>
          <cell r="L339">
            <v>2735.0923278715791</v>
          </cell>
        </row>
        <row r="340">
          <cell r="A340" t="str">
            <v>li.003</v>
          </cell>
          <cell r="B340" t="str">
            <v>PASTINA P/CERAMICOS COLOR</v>
          </cell>
          <cell r="C340" t="str">
            <v>kg</v>
          </cell>
          <cell r="D340">
            <v>3576.4523187921955</v>
          </cell>
          <cell r="E340">
            <v>1.0143633013834887</v>
          </cell>
          <cell r="F340" t="str">
            <v>=li.001</v>
          </cell>
          <cell r="H340">
            <v>3617.2909326488275</v>
          </cell>
          <cell r="I340">
            <v>1.011418749704015</v>
          </cell>
          <cell r="J340" t="str">
            <v>=li.001</v>
          </cell>
          <cell r="L340">
            <v>3639.5683516738168</v>
          </cell>
        </row>
        <row r="341">
          <cell r="A341" t="str">
            <v>li.004</v>
          </cell>
          <cell r="B341" t="str">
            <v xml:space="preserve">CAL HIDRATADA </v>
          </cell>
          <cell r="C341" t="str">
            <v>kg</v>
          </cell>
          <cell r="D341">
            <v>308.54846269331205</v>
          </cell>
          <cell r="E341">
            <v>1.0084740529302383</v>
          </cell>
          <cell r="F341">
            <v>1.0084740529302383</v>
          </cell>
          <cell r="G341">
            <v>1.0084740529302383</v>
          </cell>
          <cell r="H341">
            <v>311.75228947378014</v>
          </cell>
          <cell r="I341">
            <v>1.0103835447841871</v>
          </cell>
          <cell r="J341">
            <v>1.0103835447841871</v>
          </cell>
          <cell r="K341">
            <v>1.0103835447841871</v>
          </cell>
          <cell r="L341">
            <v>319.67613335674343</v>
          </cell>
        </row>
        <row r="342">
          <cell r="A342" t="str">
            <v>li.005</v>
          </cell>
          <cell r="B342" t="str">
            <v>CEMENTO BLANCO</v>
          </cell>
          <cell r="C342" t="str">
            <v>bolsa</v>
          </cell>
          <cell r="D342">
            <v>14167.003018571108</v>
          </cell>
          <cell r="E342">
            <v>1.0168224622766808</v>
          </cell>
          <cell r="F342">
            <v>1.0168224622766808</v>
          </cell>
          <cell r="G342">
            <v>1.0168224622766808</v>
          </cell>
          <cell r="H342">
            <v>14383.287615370242</v>
          </cell>
          <cell r="I342">
            <v>1.0152667855378879</v>
          </cell>
          <cell r="J342">
            <v>1.0152667855378879</v>
          </cell>
          <cell r="K342">
            <v>1.0152667855378879</v>
          </cell>
          <cell r="L342">
            <v>14644.646196836562</v>
          </cell>
        </row>
        <row r="343">
          <cell r="A343" t="str">
            <v>li.006</v>
          </cell>
          <cell r="B343" t="str">
            <v>CEMENTO PORTLAND</v>
          </cell>
          <cell r="C343" t="str">
            <v>kg</v>
          </cell>
          <cell r="D343">
            <v>616.99490671955766</v>
          </cell>
          <cell r="E343">
            <v>1.0280184864240323</v>
          </cell>
          <cell r="F343">
            <v>1.0280184864240323</v>
          </cell>
          <cell r="G343">
            <v>1.0280184864240323</v>
          </cell>
          <cell r="H343">
            <v>628.43223817904652</v>
          </cell>
          <cell r="I343">
            <v>1.0185371570087975</v>
          </cell>
          <cell r="J343">
            <v>1.0185371570087975</v>
          </cell>
          <cell r="K343">
            <v>1.0185371570087975</v>
          </cell>
          <cell r="L343">
            <v>654.21194535397024</v>
          </cell>
        </row>
        <row r="344">
          <cell r="A344" t="str">
            <v>li.006b</v>
          </cell>
          <cell r="B344" t="str">
            <v>CEMENTO PORTLAND (de bolsa)</v>
          </cell>
          <cell r="C344" t="str">
            <v>kg</v>
          </cell>
          <cell r="D344">
            <v>314.5967058143263</v>
          </cell>
          <cell r="E344">
            <v>1.0280184864240323</v>
          </cell>
          <cell r="F344" t="str">
            <v>=li.006</v>
          </cell>
          <cell r="H344">
            <v>320.42843434445695</v>
          </cell>
          <cell r="I344">
            <v>1.0185371570087975</v>
          </cell>
          <cell r="J344" t="str">
            <v>=li.006</v>
          </cell>
          <cell r="L344">
            <v>333.57313110898838</v>
          </cell>
        </row>
        <row r="345">
          <cell r="A345" t="str">
            <v>li.009</v>
          </cell>
          <cell r="B345" t="str">
            <v>YESO BLANCO</v>
          </cell>
          <cell r="C345" t="str">
            <v>kg</v>
          </cell>
          <cell r="D345">
            <v>1135.85017213694</v>
          </cell>
          <cell r="E345">
            <v>1.0142686147933679</v>
          </cell>
          <cell r="F345">
            <v>1.0142686147933679</v>
          </cell>
          <cell r="G345">
            <v>1.0142686147933679</v>
          </cell>
          <cell r="H345">
            <v>1147.1745361737912</v>
          </cell>
          <cell r="I345">
            <v>1.0099699452574331</v>
          </cell>
          <cell r="J345">
            <v>1.0099699452574331</v>
          </cell>
          <cell r="K345">
            <v>1.0099699452574331</v>
          </cell>
          <cell r="L345">
            <v>1184.0615234985646</v>
          </cell>
        </row>
        <row r="346">
          <cell r="A346" t="str">
            <v>li.010</v>
          </cell>
          <cell r="B346" t="str">
            <v>FERRITE ROJO</v>
          </cell>
          <cell r="C346" t="str">
            <v>kg</v>
          </cell>
          <cell r="D346">
            <v>3536.7466053605094</v>
          </cell>
          <cell r="E346">
            <v>0.95482670659909996</v>
          </cell>
          <cell r="F346">
            <v>0.95482670659909996</v>
          </cell>
          <cell r="G346">
            <v>0.95482670659909996</v>
          </cell>
          <cell r="H346">
            <v>3548.2704492780417</v>
          </cell>
          <cell r="I346">
            <v>1.0032583176584</v>
          </cell>
          <cell r="J346">
            <v>1.0032583176584</v>
          </cell>
          <cell r="K346">
            <v>1.0032583176584</v>
          </cell>
          <cell r="L346">
            <v>3582.122160655334</v>
          </cell>
        </row>
        <row r="347">
          <cell r="A347" t="str">
            <v>li.015</v>
          </cell>
          <cell r="B347" t="str">
            <v>PLASTIFICANTE X 1,5 LTS.</v>
          </cell>
          <cell r="C347" t="str">
            <v>u</v>
          </cell>
          <cell r="D347">
            <v>6846.0139028301883</v>
          </cell>
          <cell r="E347">
            <v>0.96459827226017736</v>
          </cell>
          <cell r="F347">
            <v>0.96459827226017736</v>
          </cell>
          <cell r="G347">
            <v>0.96459827226017736</v>
          </cell>
          <cell r="H347">
            <v>6948.8002857660313</v>
          </cell>
          <cell r="I347">
            <v>1.015014048232264</v>
          </cell>
          <cell r="J347">
            <v>1.015014048232264</v>
          </cell>
          <cell r="K347">
            <v>1.015014048232264</v>
          </cell>
          <cell r="L347">
            <v>7201.5085225649245</v>
          </cell>
        </row>
        <row r="348">
          <cell r="A348" t="str">
            <v>li.100</v>
          </cell>
          <cell r="B348" t="str">
            <v>CAL VIVA 10 KG</v>
          </cell>
          <cell r="C348" t="str">
            <v>u</v>
          </cell>
          <cell r="D348">
            <v>2281.2187037825101</v>
          </cell>
          <cell r="E348">
            <v>1.0234258534102636</v>
          </cell>
          <cell r="F348">
            <v>1.0234258534102636</v>
          </cell>
          <cell r="G348">
            <v>1.0234258534102636</v>
          </cell>
          <cell r="H348">
            <v>2320.2730226118538</v>
          </cell>
          <cell r="I348">
            <v>1.0171199362711638</v>
          </cell>
          <cell r="J348">
            <v>1.0171199362711638</v>
          </cell>
          <cell r="K348">
            <v>1.0171199362711638</v>
          </cell>
          <cell r="L348">
            <v>2358.340454941912</v>
          </cell>
        </row>
        <row r="349">
          <cell r="A349" t="str">
            <v>ma.001</v>
          </cell>
          <cell r="B349" t="str">
            <v>MADERA 1RA. PINO NACIONAL CEPILLADA</v>
          </cell>
          <cell r="C349" t="str">
            <v>m2</v>
          </cell>
          <cell r="D349">
            <v>18824.675211781385</v>
          </cell>
          <cell r="E349">
            <v>1.0195303781081202</v>
          </cell>
          <cell r="F349">
            <v>1.0195303781081202</v>
          </cell>
          <cell r="G349">
            <v>1.0195303781081202</v>
          </cell>
          <cell r="H349">
            <v>19080.605402172969</v>
          </cell>
          <cell r="I349">
            <v>1.0135954638001621</v>
          </cell>
          <cell r="J349">
            <v>1.0135954638001621</v>
          </cell>
          <cell r="K349">
            <v>1.0135954638001621</v>
          </cell>
          <cell r="L349">
            <v>19191.879397995395</v>
          </cell>
        </row>
        <row r="350">
          <cell r="A350" t="str">
            <v>ma.002</v>
          </cell>
          <cell r="B350" t="str">
            <v>TIRANTE PINO 3"X3" S/CEPILLAR</v>
          </cell>
          <cell r="C350" t="str">
            <v>m</v>
          </cell>
          <cell r="D350">
            <v>3790.8280570841848</v>
          </cell>
          <cell r="E350">
            <v>1.0068616006963487</v>
          </cell>
          <cell r="F350">
            <v>1.0068616006963487</v>
          </cell>
          <cell r="G350">
            <v>1.0068616006963487</v>
          </cell>
          <cell r="H350">
            <v>3788.6661562147347</v>
          </cell>
          <cell r="I350">
            <v>0.99942970220835792</v>
          </cell>
          <cell r="J350">
            <v>0.99942970220835792</v>
          </cell>
          <cell r="K350">
            <v>0.99942970220835792</v>
          </cell>
          <cell r="L350">
            <v>3852.1071727473736</v>
          </cell>
        </row>
        <row r="351">
          <cell r="A351" t="str">
            <v>ma.003</v>
          </cell>
          <cell r="B351" t="str">
            <v>MADERA MACHIMBRADA PINO 1"X6"</v>
          </cell>
          <cell r="C351" t="str">
            <v>m2</v>
          </cell>
          <cell r="D351">
            <v>18149.38709814</v>
          </cell>
          <cell r="E351">
            <v>1.0158990695291972</v>
          </cell>
          <cell r="F351">
            <v>1.0158990695291972</v>
          </cell>
          <cell r="G351">
            <v>1.0158990695291972</v>
          </cell>
          <cell r="H351">
            <v>18508.911985279818</v>
          </cell>
          <cell r="I351">
            <v>1.0198092026576844</v>
          </cell>
          <cell r="J351">
            <v>1.0198092026576844</v>
          </cell>
          <cell r="K351">
            <v>1.0198092026576844</v>
          </cell>
          <cell r="L351">
            <v>18687.722356589555</v>
          </cell>
        </row>
        <row r="352">
          <cell r="A352" t="str">
            <v>ma.004</v>
          </cell>
          <cell r="B352" t="str">
            <v>MADERA MACHIMBRADA PINO 3/4"</v>
          </cell>
          <cell r="C352" t="str">
            <v>m2</v>
          </cell>
          <cell r="D352">
            <v>14077.679038441574</v>
          </cell>
          <cell r="E352">
            <v>1.0158990695291972</v>
          </cell>
          <cell r="F352" t="str">
            <v>=ma.003</v>
          </cell>
          <cell r="H352">
            <v>14356.546635463899</v>
          </cell>
          <cell r="I352">
            <v>1.0198092026576844</v>
          </cell>
          <cell r="J352" t="str">
            <v>=ma.003</v>
          </cell>
          <cell r="L352">
            <v>14495.241953516872</v>
          </cell>
        </row>
        <row r="353">
          <cell r="A353" t="str">
            <v>ma.006</v>
          </cell>
          <cell r="B353" t="str">
            <v>MADERA 1RA. PINO NACIONAL S/CEPILLAR</v>
          </cell>
          <cell r="C353" t="str">
            <v>m2</v>
          </cell>
          <cell r="D353">
            <v>16197.530516848707</v>
          </cell>
          <cell r="E353">
            <v>1.0173783870000144</v>
          </cell>
          <cell r="F353" t="str">
            <v>Madera para encofrado</v>
          </cell>
          <cell r="G353">
            <v>1.0173783870000144</v>
          </cell>
          <cell r="H353">
            <v>16509.349062940884</v>
          </cell>
          <cell r="I353">
            <v>1.0192509929688247</v>
          </cell>
          <cell r="J353" t="str">
            <v>Madera para encofrado</v>
          </cell>
          <cell r="K353">
            <v>1.0192509929688247</v>
          </cell>
          <cell r="L353">
            <v>16681.333857142512</v>
          </cell>
        </row>
        <row r="354">
          <cell r="A354" t="str">
            <v>ma.007</v>
          </cell>
          <cell r="B354" t="str">
            <v>MADERA MACHIMBRADA PINO 1/2"</v>
          </cell>
          <cell r="C354" t="str">
            <v>m2</v>
          </cell>
          <cell r="D354">
            <v>9193.6988622027256</v>
          </cell>
          <cell r="E354">
            <v>1.0158990695291972</v>
          </cell>
          <cell r="F354" t="str">
            <v>=ma.003</v>
          </cell>
          <cell r="H354">
            <v>9375.8187061378212</v>
          </cell>
          <cell r="I354">
            <v>1.0198092026576844</v>
          </cell>
          <cell r="J354" t="str">
            <v>=ma.003</v>
          </cell>
          <cell r="L354">
            <v>9466.3963492489129</v>
          </cell>
        </row>
        <row r="355">
          <cell r="A355" t="str">
            <v>ma.008</v>
          </cell>
          <cell r="B355" t="str">
            <v>ZOCALO PINO 7 CM</v>
          </cell>
          <cell r="C355" t="str">
            <v>m</v>
          </cell>
          <cell r="D355">
            <v>2132.7138211917754</v>
          </cell>
          <cell r="E355">
            <v>1.0158990695291972</v>
          </cell>
          <cell r="F355" t="str">
            <v>=ma.003</v>
          </cell>
          <cell r="H355">
            <v>2174.9611814866075</v>
          </cell>
          <cell r="I355">
            <v>1.0198092026576844</v>
          </cell>
          <cell r="J355" t="str">
            <v>=ma.003</v>
          </cell>
          <cell r="L355">
            <v>2195.9729847063313</v>
          </cell>
        </row>
        <row r="356">
          <cell r="A356" t="str">
            <v>ma.010</v>
          </cell>
          <cell r="B356" t="str">
            <v>TIRANTE PINO 3X6"</v>
          </cell>
          <cell r="C356" t="str">
            <v>m</v>
          </cell>
          <cell r="D356">
            <v>10023.668410271832</v>
          </cell>
          <cell r="E356">
            <v>1.0056753386628576</v>
          </cell>
          <cell r="F356">
            <v>1.0056753386628576</v>
          </cell>
          <cell r="G356">
            <v>1.0056753386628576</v>
          </cell>
          <cell r="H356">
            <v>10097.37085196626</v>
          </cell>
          <cell r="I356">
            <v>1.007352841163311</v>
          </cell>
          <cell r="J356">
            <v>1.007352841163311</v>
          </cell>
          <cell r="K356">
            <v>1.007352841163311</v>
          </cell>
          <cell r="L356">
            <v>10168.525891577003</v>
          </cell>
        </row>
        <row r="357">
          <cell r="A357" t="str">
            <v>ma.011</v>
          </cell>
          <cell r="B357" t="str">
            <v>FENÓLICOS 15 MM. (1,60 X 2,20 M)</v>
          </cell>
          <cell r="C357" t="str">
            <v>m2</v>
          </cell>
          <cell r="D357">
            <v>28857.824587233245</v>
          </cell>
          <cell r="E357">
            <v>1.0123170862671347</v>
          </cell>
          <cell r="F357">
            <v>1.0123170862671347</v>
          </cell>
          <cell r="G357">
            <v>1.007255785534255</v>
          </cell>
          <cell r="H357">
            <v>29153.100981099604</v>
          </cell>
          <cell r="I357">
            <v>1.0102321085559924</v>
          </cell>
          <cell r="J357">
            <v>1.0102321085559924</v>
          </cell>
          <cell r="K357">
            <v>1.0012132241431604</v>
          </cell>
          <cell r="L357">
            <v>29922.279619322762</v>
          </cell>
        </row>
        <row r="358">
          <cell r="A358" t="str">
            <v>ma.012</v>
          </cell>
          <cell r="B358" t="str">
            <v>FENÓLICOS 18 MM. (1,60 X 2,20 M)</v>
          </cell>
          <cell r="C358" t="str">
            <v>m2</v>
          </cell>
          <cell r="D358">
            <v>40604.071019402218</v>
          </cell>
          <cell r="E358">
            <v>1.0123170862671347</v>
          </cell>
          <cell r="F358" t="str">
            <v>=ma.011</v>
          </cell>
          <cell r="H358">
            <v>41019.536281887966</v>
          </cell>
          <cell r="I358">
            <v>1.0102321085559924</v>
          </cell>
          <cell r="J358" t="str">
            <v>=ma.011</v>
          </cell>
          <cell r="L358">
            <v>42101.800260539952</v>
          </cell>
        </row>
        <row r="359">
          <cell r="A359" t="str">
            <v>ma.015</v>
          </cell>
          <cell r="B359" t="str">
            <v>LISTONES PINO 1X2"</v>
          </cell>
          <cell r="C359" t="str">
            <v>m</v>
          </cell>
          <cell r="D359">
            <v>827.91218647903099</v>
          </cell>
          <cell r="E359">
            <v>1.0056753386628576</v>
          </cell>
          <cell r="F359" t="str">
            <v>=ma.010</v>
          </cell>
          <cell r="H359">
            <v>833.99969328338079</v>
          </cell>
          <cell r="I359">
            <v>1.007352841163311</v>
          </cell>
          <cell r="J359" t="str">
            <v>=ma.010</v>
          </cell>
          <cell r="L359">
            <v>839.87679555890736</v>
          </cell>
        </row>
        <row r="360">
          <cell r="A360" t="str">
            <v>ma.016</v>
          </cell>
          <cell r="B360" t="str">
            <v>MADERA DURA 11/2"X2" CEPILLADA</v>
          </cell>
          <cell r="C360" t="str">
            <v>m</v>
          </cell>
          <cell r="D360">
            <v>4255.7349265648791</v>
          </cell>
          <cell r="E360">
            <v>1.0173783870000144</v>
          </cell>
          <cell r="F360">
            <v>1.0173783870000144</v>
          </cell>
          <cell r="G360">
            <v>1.0173783870000144</v>
          </cell>
          <cell r="H360">
            <v>4337.6620497133617</v>
          </cell>
          <cell r="I360">
            <v>1.0192509929688247</v>
          </cell>
          <cell r="J360">
            <v>1.0192509929688247</v>
          </cell>
          <cell r="K360">
            <v>1.0192509929688247</v>
          </cell>
          <cell r="L360">
            <v>4382.8492895065265</v>
          </cell>
        </row>
        <row r="361">
          <cell r="A361" t="str">
            <v>ma.017</v>
          </cell>
          <cell r="B361" t="str">
            <v xml:space="preserve">MADERA DURA 1 1/2" </v>
          </cell>
          <cell r="C361" t="str">
            <v>m2</v>
          </cell>
          <cell r="D361">
            <v>47867.933833832787</v>
          </cell>
          <cell r="E361">
            <v>1.0173783870000144</v>
          </cell>
          <cell r="F361" t="str">
            <v>=ma.016</v>
          </cell>
          <cell r="H361">
            <v>48789.439091500069</v>
          </cell>
          <cell r="I361">
            <v>1.0192509929688247</v>
          </cell>
          <cell r="J361" t="str">
            <v>=ma.016</v>
          </cell>
          <cell r="L361">
            <v>49297.699084633306</v>
          </cell>
        </row>
        <row r="362">
          <cell r="A362" t="str">
            <v>ma.018</v>
          </cell>
          <cell r="B362" t="str">
            <v>MADERA DURA 3"X3"</v>
          </cell>
          <cell r="C362" t="str">
            <v>m</v>
          </cell>
          <cell r="D362">
            <v>6111.8108475630852</v>
          </cell>
          <cell r="E362">
            <v>1.0173783870000144</v>
          </cell>
          <cell r="F362" t="str">
            <v>=ma.016</v>
          </cell>
          <cell r="H362">
            <v>6229.4692752163091</v>
          </cell>
          <cell r="I362">
            <v>1.0192509929688247</v>
          </cell>
          <cell r="J362" t="str">
            <v>=ma.016</v>
          </cell>
          <cell r="L362">
            <v>6294.3642621233575</v>
          </cell>
        </row>
        <row r="363">
          <cell r="A363" t="str">
            <v>ma.020</v>
          </cell>
          <cell r="B363" t="str">
            <v>TIRANTE PINO 2X3"</v>
          </cell>
          <cell r="C363" t="str">
            <v>m</v>
          </cell>
          <cell r="D363">
            <v>3237.7144895516735</v>
          </cell>
          <cell r="E363">
            <v>1.0056753386628576</v>
          </cell>
          <cell r="F363" t="str">
            <v>=ma.010</v>
          </cell>
          <cell r="H363">
            <v>3261.5208899254976</v>
          </cell>
          <cell r="I363">
            <v>1.007352841163311</v>
          </cell>
          <cell r="J363" t="str">
            <v>=ma.010</v>
          </cell>
          <cell r="L363">
            <v>3284.5044617400081</v>
          </cell>
        </row>
        <row r="364">
          <cell r="A364" t="str">
            <v>ma.021</v>
          </cell>
          <cell r="B364" t="str">
            <v>POSTE DE QUEBRACHO ENTERO 2,40M</v>
          </cell>
          <cell r="C364" t="str">
            <v>u</v>
          </cell>
          <cell r="D364">
            <v>62229.194553116817</v>
          </cell>
          <cell r="E364">
            <v>1.0068616006963487</v>
          </cell>
          <cell r="F364" t="str">
            <v>Tirante sin cepillar</v>
          </cell>
          <cell r="G364">
            <v>1.0068616006963487</v>
          </cell>
          <cell r="H364">
            <v>62193.705380887506</v>
          </cell>
          <cell r="I364">
            <v>0.99942970220835792</v>
          </cell>
          <cell r="J364" t="str">
            <v>Tirante sin cepillar</v>
          </cell>
          <cell r="K364">
            <v>0.99942970220835792</v>
          </cell>
          <cell r="L364">
            <v>63235.135723020649</v>
          </cell>
        </row>
        <row r="365">
          <cell r="A365" t="str">
            <v>ma.022</v>
          </cell>
          <cell r="B365" t="str">
            <v>MEDIO  POSTE DE QUEBRACHO 2,20</v>
          </cell>
          <cell r="C365" t="str">
            <v>u</v>
          </cell>
          <cell r="D365">
            <v>28643.89467863911</v>
          </cell>
          <cell r="E365">
            <v>1.0068616006963487</v>
          </cell>
          <cell r="F365" t="str">
            <v>=ma.021</v>
          </cell>
          <cell r="H365">
            <v>28627.559128759855</v>
          </cell>
          <cell r="I365">
            <v>0.99942970220835792</v>
          </cell>
          <cell r="J365" t="str">
            <v>=ma.021</v>
          </cell>
          <cell r="L365">
            <v>29106.926108349126</v>
          </cell>
        </row>
        <row r="366">
          <cell r="A366" t="str">
            <v>ma.023</v>
          </cell>
          <cell r="B366" t="str">
            <v>VARILLONES DE 1,40 MTS.</v>
          </cell>
          <cell r="C366" t="str">
            <v>u</v>
          </cell>
          <cell r="D366">
            <v>1551.6127833232581</v>
          </cell>
          <cell r="E366">
            <v>1.0068616006963487</v>
          </cell>
          <cell r="F366" t="str">
            <v>=ma.021</v>
          </cell>
          <cell r="H366">
            <v>1550.7279019794453</v>
          </cell>
          <cell r="I366">
            <v>0.99942970220835792</v>
          </cell>
          <cell r="J366" t="str">
            <v>=ma.021</v>
          </cell>
          <cell r="L366">
            <v>1576.694759551661</v>
          </cell>
        </row>
        <row r="367">
          <cell r="A367" t="str">
            <v>ma.024</v>
          </cell>
          <cell r="B367" t="str">
            <v>VARILLAS DE 1,20 MTS.</v>
          </cell>
          <cell r="C367" t="str">
            <v>u</v>
          </cell>
          <cell r="D367">
            <v>1329.2563731773469</v>
          </cell>
          <cell r="E367">
            <v>1.0068616006963487</v>
          </cell>
          <cell r="F367" t="str">
            <v>=ma.021</v>
          </cell>
          <cell r="H367">
            <v>1328.4983012031976</v>
          </cell>
          <cell r="I367">
            <v>0.99942970220835792</v>
          </cell>
          <cell r="J367" t="str">
            <v>=ma.021</v>
          </cell>
          <cell r="L367">
            <v>1350.743935739237</v>
          </cell>
        </row>
        <row r="368">
          <cell r="A368" t="str">
            <v>ma.025</v>
          </cell>
          <cell r="B368" t="str">
            <v>TRANQUERAS 1,50 ALTOX6,00 ANCHO</v>
          </cell>
          <cell r="C368" t="str">
            <v>u</v>
          </cell>
          <cell r="D368">
            <v>1006948.596243753</v>
          </cell>
          <cell r="E368">
            <v>1.0068616006963487</v>
          </cell>
          <cell r="F368" t="str">
            <v>=ma.021</v>
          </cell>
          <cell r="H368">
            <v>1006374.3356830181</v>
          </cell>
          <cell r="I368">
            <v>0.99942970220835792</v>
          </cell>
          <cell r="J368" t="str">
            <v>=ma.021</v>
          </cell>
          <cell r="L368">
            <v>1023226.0212725127</v>
          </cell>
        </row>
        <row r="369">
          <cell r="A369" t="str">
            <v>ma.026</v>
          </cell>
          <cell r="B369" t="str">
            <v>TABLONES PINO 2"X15"</v>
          </cell>
          <cell r="C369" t="str">
            <v>m2</v>
          </cell>
          <cell r="D369">
            <v>35756.662463543522</v>
          </cell>
          <cell r="E369">
            <v>1.0173783870000144</v>
          </cell>
          <cell r="F369" t="str">
            <v>=ma.016</v>
          </cell>
          <cell r="H369">
            <v>36445.013721217838</v>
          </cell>
          <cell r="I369">
            <v>1.0192509929688247</v>
          </cell>
          <cell r="J369" t="str">
            <v>=ma.016</v>
          </cell>
          <cell r="L369">
            <v>36824.676672229587</v>
          </cell>
        </row>
        <row r="370">
          <cell r="A370" t="str">
            <v>ma.050</v>
          </cell>
          <cell r="B370" t="str">
            <v>HOJA EN MELAMINA COLOR BLANCO BASE AGLOMERADO 18 MM</v>
          </cell>
          <cell r="C370" t="str">
            <v>u</v>
          </cell>
          <cell r="D370">
            <v>97861.339922770203</v>
          </cell>
          <cell r="E370">
            <v>0.99946925018910016</v>
          </cell>
          <cell r="F370">
            <v>0.99946925018910016</v>
          </cell>
          <cell r="G370">
            <v>0.99946925018910016</v>
          </cell>
          <cell r="H370">
            <v>98150.291146896561</v>
          </cell>
          <cell r="I370">
            <v>1.0029526595931999</v>
          </cell>
          <cell r="J370">
            <v>1.0029526595931999</v>
          </cell>
          <cell r="K370">
            <v>1.0029526595931999</v>
          </cell>
          <cell r="L370">
            <v>101497.98943317613</v>
          </cell>
        </row>
        <row r="371">
          <cell r="A371" t="str">
            <v>ma.051</v>
          </cell>
          <cell r="B371" t="str">
            <v>HOJA FIBROFACIL 12 MM  (1,83 X 2,60)</v>
          </cell>
          <cell r="C371" t="str">
            <v>u</v>
          </cell>
          <cell r="D371">
            <v>47377.785407817639</v>
          </cell>
          <cell r="E371">
            <v>0.99946925018910016</v>
          </cell>
          <cell r="F371" t="str">
            <v>=ma.050</v>
          </cell>
          <cell r="H371">
            <v>47517.675880406598</v>
          </cell>
          <cell r="I371">
            <v>1.0029526595931999</v>
          </cell>
          <cell r="J371" t="str">
            <v>=ma.050</v>
          </cell>
          <cell r="L371">
            <v>49138.403035201743</v>
          </cell>
        </row>
        <row r="372">
          <cell r="A372" t="str">
            <v>ma.052</v>
          </cell>
          <cell r="B372" t="str">
            <v>HOJA FIBROFACIL 4MM 1,83X2,60</v>
          </cell>
          <cell r="C372" t="str">
            <v>u</v>
          </cell>
          <cell r="D372">
            <v>5817.4200823120636</v>
          </cell>
          <cell r="E372">
            <v>0.99946925018910016</v>
          </cell>
          <cell r="F372" t="str">
            <v>=ma.050</v>
          </cell>
          <cell r="H372">
            <v>5834.5969435257757</v>
          </cell>
          <cell r="I372">
            <v>1.0029526595931999</v>
          </cell>
          <cell r="J372" t="str">
            <v>=ma.050</v>
          </cell>
          <cell r="L372">
            <v>6033.6026719931524</v>
          </cell>
        </row>
        <row r="373">
          <cell r="A373" t="str">
            <v>ma.053</v>
          </cell>
          <cell r="B373" t="str">
            <v>TAPACANTO PREENCOLADO BLANCO</v>
          </cell>
          <cell r="C373" t="str">
            <v>m</v>
          </cell>
          <cell r="D373">
            <v>246.94079025175702</v>
          </cell>
          <cell r="E373">
            <v>0.99946925018910016</v>
          </cell>
          <cell r="F373" t="str">
            <v>=ma.050</v>
          </cell>
          <cell r="H373">
            <v>247.66992234504625</v>
          </cell>
          <cell r="I373">
            <v>1.0029526595931999</v>
          </cell>
          <cell r="J373" t="str">
            <v>=ma.050</v>
          </cell>
          <cell r="L373">
            <v>256.1174181691452</v>
          </cell>
        </row>
        <row r="374">
          <cell r="A374" t="str">
            <v>mo.001</v>
          </cell>
          <cell r="B374" t="str">
            <v>OFICIAL ESPECIALIZADO</v>
          </cell>
          <cell r="C374" t="str">
            <v>h</v>
          </cell>
          <cell r="D374">
            <v>10466.245490909088</v>
          </cell>
          <cell r="E374" t="e">
            <v>#REF!</v>
          </cell>
          <cell r="F374">
            <v>10466.24549090909</v>
          </cell>
          <cell r="H374">
            <v>10772.26</v>
          </cell>
          <cell r="I374">
            <v>1.0292382315469968</v>
          </cell>
          <cell r="J374">
            <v>10772.26</v>
          </cell>
          <cell r="L374">
            <v>10905.118399999999</v>
          </cell>
        </row>
        <row r="375">
          <cell r="A375" t="str">
            <v>mo.002</v>
          </cell>
          <cell r="B375" t="str">
            <v>OFICIAL</v>
          </cell>
          <cell r="C375" t="str">
            <v>h</v>
          </cell>
          <cell r="D375">
            <v>9000.2978727272657</v>
          </cell>
          <cell r="E375" t="e">
            <v>#REF!</v>
          </cell>
          <cell r="F375">
            <v>9000.2978727272712</v>
          </cell>
          <cell r="H375">
            <v>9264.615290909087</v>
          </cell>
          <cell r="I375">
            <v>1.0293676300406409</v>
          </cell>
          <cell r="J375">
            <v>9264.6152909090924</v>
          </cell>
          <cell r="L375">
            <v>9375.9818909090845</v>
          </cell>
        </row>
        <row r="376">
          <cell r="A376" t="str">
            <v>mo.003</v>
          </cell>
          <cell r="B376" t="str">
            <v>MEDIO OFICIAL</v>
          </cell>
          <cell r="C376" t="str">
            <v>h</v>
          </cell>
          <cell r="D376">
            <v>8315.0233818181932</v>
          </cell>
          <cell r="E376" t="e">
            <v>#REF!</v>
          </cell>
          <cell r="F376">
            <v>8315.0233818181823</v>
          </cell>
          <cell r="H376">
            <v>8558.2081636363746</v>
          </cell>
          <cell r="I376">
            <v>1.0292464339126135</v>
          </cell>
          <cell r="J376">
            <v>8558.2081636363637</v>
          </cell>
          <cell r="L376">
            <v>8661.7595636363749</v>
          </cell>
        </row>
        <row r="377">
          <cell r="A377" t="str">
            <v>mo.004</v>
          </cell>
          <cell r="B377" t="str">
            <v>AYUDANTE</v>
          </cell>
          <cell r="C377" t="str">
            <v>h</v>
          </cell>
          <cell r="D377">
            <v>7666.3323454545434</v>
          </cell>
          <cell r="E377" t="e">
            <v>#REF!</v>
          </cell>
          <cell r="F377">
            <v>7666.3323454545452</v>
          </cell>
          <cell r="H377">
            <v>7891.4746545454527</v>
          </cell>
          <cell r="I377">
            <v>1.0293676687815914</v>
          </cell>
          <cell r="J377">
            <v>7891.4746545454555</v>
          </cell>
          <cell r="L377">
            <v>7987.2108545454521</v>
          </cell>
        </row>
        <row r="378">
          <cell r="A378" t="str">
            <v>mo.005</v>
          </cell>
          <cell r="B378" t="str">
            <v>ADICIONAL P/ESPECIALIDAD</v>
          </cell>
          <cell r="C378" t="str">
            <v>h</v>
          </cell>
          <cell r="D378">
            <v>9044.2919030303019</v>
          </cell>
          <cell r="E378" t="e">
            <v>#REF!</v>
          </cell>
          <cell r="F378">
            <v>9044.2919030303019</v>
          </cell>
          <cell r="H378">
            <v>9309.4499818181812</v>
          </cell>
          <cell r="I378">
            <v>1.0293177267641083</v>
          </cell>
          <cell r="J378">
            <v>9309.4499818181812</v>
          </cell>
          <cell r="L378">
            <v>9422.7703818181817</v>
          </cell>
        </row>
        <row r="379">
          <cell r="A379" t="str">
            <v>mo.006</v>
          </cell>
          <cell r="B379" t="str">
            <v>CUADRILLA TIPO UOCRA</v>
          </cell>
          <cell r="C379" t="str">
            <v>h</v>
          </cell>
          <cell r="D379">
            <v>8277.9858690909095</v>
          </cell>
          <cell r="E379" t="e">
            <v>#REF!</v>
          </cell>
          <cell r="F379">
            <v>8277.9858690909095</v>
          </cell>
          <cell r="H379">
            <v>8520.854667272728</v>
          </cell>
          <cell r="I379">
            <v>1.0293391172711062</v>
          </cell>
          <cell r="J379">
            <v>8520.854667272728</v>
          </cell>
          <cell r="L379">
            <v>8624.2106872727272</v>
          </cell>
        </row>
        <row r="380">
          <cell r="A380" t="str">
            <v>mo.007</v>
          </cell>
          <cell r="B380" t="str">
            <v>CUADRILLA TIPO U.G.A.T.S.</v>
          </cell>
          <cell r="C380" t="str">
            <v>h</v>
          </cell>
          <cell r="D380">
            <v>9544.5458890909085</v>
          </cell>
          <cell r="E380" t="e">
            <v>#REF!</v>
          </cell>
          <cell r="F380">
            <v>9544.5458890909085</v>
          </cell>
          <cell r="H380">
            <v>9823.9332763636376</v>
          </cell>
          <cell r="I380">
            <v>1.0292719413285087</v>
          </cell>
          <cell r="J380">
            <v>9823.9332763636376</v>
          </cell>
          <cell r="L380">
            <v>9944.2873563636385</v>
          </cell>
        </row>
        <row r="381">
          <cell r="A381" t="str">
            <v>mo.008</v>
          </cell>
          <cell r="B381" t="str">
            <v>CHOFER</v>
          </cell>
          <cell r="C381" t="str">
            <v>h</v>
          </cell>
          <cell r="D381">
            <v>10466.24549090909</v>
          </cell>
          <cell r="E381" t="e">
            <v>#REF!</v>
          </cell>
          <cell r="F381">
            <v>10466.24549090909</v>
          </cell>
          <cell r="H381">
            <v>10772.260000000002</v>
          </cell>
          <cell r="I381">
            <v>1.0292382315469968</v>
          </cell>
          <cell r="J381">
            <v>10772.26</v>
          </cell>
          <cell r="L381">
            <v>10905.118399999998</v>
          </cell>
        </row>
        <row r="382">
          <cell r="A382" t="str">
            <v>pb.010</v>
          </cell>
          <cell r="B382" t="str">
            <v>CUERPO MOTORARG CFD 675/30  30H.P.</v>
          </cell>
          <cell r="C382" t="str">
            <v>u</v>
          </cell>
          <cell r="D382">
            <v>4162972.3308200086</v>
          </cell>
          <cell r="E382">
            <v>1.001082512546682</v>
          </cell>
          <cell r="F382">
            <v>1.001082512546682</v>
          </cell>
          <cell r="G382">
            <v>1.001082512546682</v>
          </cell>
          <cell r="H382">
            <v>4273835.541336949</v>
          </cell>
          <cell r="I382">
            <v>1.0266307824570871</v>
          </cell>
          <cell r="J382">
            <v>1.0266307824570871</v>
          </cell>
          <cell r="K382">
            <v>1.0266307824570871</v>
          </cell>
          <cell r="L382">
            <v>4302868.1065767137</v>
          </cell>
        </row>
        <row r="383">
          <cell r="A383" t="str">
            <v>pb.020</v>
          </cell>
          <cell r="B383" t="str">
            <v>MOTOR MOTORARG S6 R4/30  30 H.P.</v>
          </cell>
          <cell r="C383" t="str">
            <v>u</v>
          </cell>
          <cell r="D383">
            <v>4283052.7355427202</v>
          </cell>
          <cell r="E383">
            <v>1.001082512546682</v>
          </cell>
          <cell r="F383" t="str">
            <v>=pb.010</v>
          </cell>
          <cell r="H383">
            <v>4397113.7811951898</v>
          </cell>
          <cell r="I383">
            <v>1.0266307824570871</v>
          </cell>
          <cell r="J383" t="str">
            <v>=pb.010</v>
          </cell>
          <cell r="L383">
            <v>4426983.787068014</v>
          </cell>
        </row>
        <row r="384">
          <cell r="A384" t="str">
            <v>pb.030</v>
          </cell>
          <cell r="B384" t="str">
            <v>ARRANCADOR SUAVE WEG SSW-04.60 P/30H.P.</v>
          </cell>
          <cell r="C384" t="str">
            <v>u</v>
          </cell>
          <cell r="D384">
            <v>3942449.9610632793</v>
          </cell>
          <cell r="E384">
            <v>1.001082512546682</v>
          </cell>
          <cell r="F384" t="str">
            <v>=pb.010</v>
          </cell>
          <cell r="H384">
            <v>4047440.4883243069</v>
          </cell>
          <cell r="I384">
            <v>1.0266307824570871</v>
          </cell>
          <cell r="J384" t="str">
            <v>=pb.010</v>
          </cell>
          <cell r="L384">
            <v>4074935.1307584383</v>
          </cell>
        </row>
        <row r="385">
          <cell r="A385" t="str">
            <v>pb.040</v>
          </cell>
          <cell r="B385" t="str">
            <v>BOMBA DOSIVAC MILENIO 015 1.45 LTS/H</v>
          </cell>
          <cell r="C385" t="str">
            <v>u</v>
          </cell>
          <cell r="D385">
            <v>460890.37009988725</v>
          </cell>
          <cell r="E385">
            <v>1.0022742131129423</v>
          </cell>
          <cell r="F385">
            <v>1.0022742131129423</v>
          </cell>
          <cell r="G385">
            <v>1.0022742131129423</v>
          </cell>
          <cell r="H385">
            <v>461575.51819828246</v>
          </cell>
          <cell r="I385">
            <v>1.0014865749923278</v>
          </cell>
          <cell r="J385">
            <v>1.0014865749923278</v>
          </cell>
          <cell r="K385">
            <v>1.0014865749923278</v>
          </cell>
          <cell r="L385">
            <v>467798.58959183947</v>
          </cell>
        </row>
        <row r="386">
          <cell r="A386" t="str">
            <v>pb.050</v>
          </cell>
          <cell r="B386" t="str">
            <v>CABLE PIRELLI SINTENAX VIPER 3X35</v>
          </cell>
          <cell r="C386" t="str">
            <v>m</v>
          </cell>
          <cell r="D386">
            <v>31047.836617685363</v>
          </cell>
          <cell r="E386">
            <v>1.0566269722298607</v>
          </cell>
          <cell r="G386">
            <v>1.0566269722298607</v>
          </cell>
          <cell r="H386">
            <v>31958.108269149077</v>
          </cell>
          <cell r="I386">
            <v>1.0293183600091869</v>
          </cell>
          <cell r="K386">
            <v>1.0293183600091869</v>
          </cell>
          <cell r="L386">
            <v>32784.837878269675</v>
          </cell>
        </row>
        <row r="387">
          <cell r="A387" t="str">
            <v>pb.060</v>
          </cell>
          <cell r="B387" t="str">
            <v>CAÑO H°G° RYC 4"</v>
          </cell>
          <cell r="C387" t="str">
            <v>m</v>
          </cell>
          <cell r="D387">
            <v>88298.560179796681</v>
          </cell>
          <cell r="E387">
            <v>1.0301033236515613</v>
          </cell>
          <cell r="F387" t="str">
            <v>=CH.020</v>
          </cell>
          <cell r="H387">
            <v>87310.764823998848</v>
          </cell>
          <cell r="I387">
            <v>0.98881300721340815</v>
          </cell>
          <cell r="J387" t="str">
            <v>=CH.020</v>
          </cell>
          <cell r="L387">
            <v>87310.764823998848</v>
          </cell>
        </row>
        <row r="388">
          <cell r="A388" t="str">
            <v>pb.070</v>
          </cell>
          <cell r="B388" t="str">
            <v>EQUIPO DE BOMBEO MOTORARG MODELO 625/7,5(BOMBA+MOTOR)</v>
          </cell>
          <cell r="C388" t="str">
            <v>u</v>
          </cell>
          <cell r="D388">
            <v>4005290.7065977338</v>
          </cell>
          <cell r="E388">
            <v>1.001082512546682</v>
          </cell>
          <cell r="F388" t="str">
            <v>=pb.010</v>
          </cell>
          <cell r="H388">
            <v>4111954.7320825304</v>
          </cell>
          <cell r="I388">
            <v>1.0266307824570871</v>
          </cell>
          <cell r="J388" t="str">
            <v>=pb.010</v>
          </cell>
          <cell r="L388">
            <v>4139887.6258187275</v>
          </cell>
        </row>
        <row r="389">
          <cell r="A389" t="str">
            <v>pb.080</v>
          </cell>
          <cell r="B389" t="str">
            <v>TABLERO DE ARRANQUE SUAVE 7,5 HP</v>
          </cell>
          <cell r="C389" t="str">
            <v>u</v>
          </cell>
          <cell r="D389">
            <v>3168390.6587904859</v>
          </cell>
          <cell r="E389">
            <v>0.99997639579530428</v>
          </cell>
          <cell r="F389">
            <v>0.99997639579530428</v>
          </cell>
          <cell r="G389">
            <v>0.99997639579530428</v>
          </cell>
          <cell r="H389">
            <v>3135608.1002207021</v>
          </cell>
          <cell r="I389">
            <v>0.9896532460481694</v>
          </cell>
          <cell r="J389">
            <v>0.9896532460481694</v>
          </cell>
          <cell r="K389">
            <v>0.9896532460481694</v>
          </cell>
          <cell r="L389">
            <v>3203391.960868034</v>
          </cell>
        </row>
        <row r="390">
          <cell r="A390" t="str">
            <v>pb.090</v>
          </cell>
          <cell r="B390" t="str">
            <v>TABLERO SUAVE STD. 30HP 380V</v>
          </cell>
          <cell r="C390" t="str">
            <v>u</v>
          </cell>
          <cell r="D390">
            <v>3714450.8383969828</v>
          </cell>
          <cell r="E390">
            <v>0.99997639579530428</v>
          </cell>
          <cell r="F390" t="str">
            <v>=pb.080</v>
          </cell>
          <cell r="H390">
            <v>3676018.3295059181</v>
          </cell>
          <cell r="I390">
            <v>0.9896532460481694</v>
          </cell>
          <cell r="J390" t="str">
            <v>=pb.080</v>
          </cell>
          <cell r="L390">
            <v>3755484.4828707883</v>
          </cell>
        </row>
        <row r="391">
          <cell r="A391" t="str">
            <v>pb.100</v>
          </cell>
          <cell r="B391" t="str">
            <v>CAÑO CON COSTURA DE A°I° AISI 304 DE DIAM. 219,1X5,00MM</v>
          </cell>
          <cell r="C391" t="str">
            <v>m</v>
          </cell>
          <cell r="D391">
            <v>771046.21861413494</v>
          </cell>
          <cell r="E391">
            <v>0.95851409918749997</v>
          </cell>
          <cell r="F391">
            <v>0.95851409918749997</v>
          </cell>
          <cell r="G391">
            <v>0.95851409918749997</v>
          </cell>
          <cell r="H391">
            <v>783240.12341985386</v>
          </cell>
          <cell r="I391">
            <v>1.0158147521009</v>
          </cell>
          <cell r="J391">
            <v>1.0158147521009</v>
          </cell>
          <cell r="K391">
            <v>1.0158147521009</v>
          </cell>
          <cell r="L391">
            <v>792675.32172590878</v>
          </cell>
        </row>
        <row r="392">
          <cell r="A392" t="str">
            <v>pb.101</v>
          </cell>
          <cell r="B392" t="str">
            <v>CAÑO CON COSTURA DE A°I° AISI 304 DE DIAM. 273,1X5,00MM</v>
          </cell>
          <cell r="C392" t="str">
            <v>m</v>
          </cell>
          <cell r="D392">
            <v>1065765.6348653964</v>
          </cell>
          <cell r="E392">
            <v>0.95851409918749997</v>
          </cell>
          <cell r="F392" t="str">
            <v>=pb.100</v>
          </cell>
          <cell r="H392">
            <v>1082620.4541784509</v>
          </cell>
          <cell r="I392">
            <v>1.0158147521009</v>
          </cell>
          <cell r="J392" t="str">
            <v>=pb.100</v>
          </cell>
          <cell r="L392">
            <v>1095662.097947624</v>
          </cell>
        </row>
        <row r="393">
          <cell r="A393" t="str">
            <v>pb.102</v>
          </cell>
          <cell r="B393" t="str">
            <v>CAÑO CON COSTURA DE A°I° AISI 304 DE DIAM. 323,8X5,00MM</v>
          </cell>
          <cell r="C393" t="str">
            <v>m</v>
          </cell>
          <cell r="D393">
            <v>1057592.6339747873</v>
          </cell>
          <cell r="E393">
            <v>0.95851409918749997</v>
          </cell>
          <cell r="F393" t="str">
            <v>=pb.100</v>
          </cell>
          <cell r="H393">
            <v>1074318.1993048363</v>
          </cell>
          <cell r="I393">
            <v>1.0158147521009</v>
          </cell>
          <cell r="J393" t="str">
            <v>=pb.100</v>
          </cell>
          <cell r="L393">
            <v>1087259.8310613742</v>
          </cell>
        </row>
        <row r="394">
          <cell r="A394" t="str">
            <v>pb.140</v>
          </cell>
          <cell r="B394" t="str">
            <v>BOMBA IMPULSORA DE AGUA 3/4 HP</v>
          </cell>
          <cell r="C394" t="str">
            <v>u</v>
          </cell>
          <cell r="D394">
            <v>337920.75291434373</v>
          </cell>
          <cell r="E394">
            <v>0.98915713356544366</v>
          </cell>
          <cell r="G394">
            <v>0.98915713356544366</v>
          </cell>
          <cell r="H394">
            <v>343331.43749507604</v>
          </cell>
          <cell r="I394">
            <v>1.0160116966302564</v>
          </cell>
          <cell r="K394">
            <v>1.0160116966302564</v>
          </cell>
          <cell r="L394">
            <v>343331.43749507604</v>
          </cell>
        </row>
        <row r="395">
          <cell r="A395" t="str">
            <v>pi.002</v>
          </cell>
          <cell r="B395" t="str">
            <v>ACEITE DE LINO COCIDO 18L</v>
          </cell>
          <cell r="C395" t="str">
            <v>l</v>
          </cell>
          <cell r="D395">
            <v>1665.1154902456722</v>
          </cell>
          <cell r="E395">
            <v>1.054167747322609</v>
          </cell>
          <cell r="F395">
            <v>1.054167747322609</v>
          </cell>
          <cell r="G395">
            <v>1.054167747322609</v>
          </cell>
          <cell r="H395">
            <v>1681.9818713621391</v>
          </cell>
          <cell r="I395">
            <v>1.0101292560277477</v>
          </cell>
          <cell r="J395">
            <v>1.0101292560277477</v>
          </cell>
          <cell r="K395">
            <v>1.0101292560277477</v>
          </cell>
          <cell r="L395">
            <v>1693.9821816233218</v>
          </cell>
        </row>
        <row r="396">
          <cell r="A396" t="str">
            <v>pi.003</v>
          </cell>
          <cell r="B396" t="str">
            <v>AGUARRÁS</v>
          </cell>
          <cell r="C396" t="str">
            <v>l</v>
          </cell>
          <cell r="D396">
            <v>3051.1688581838616</v>
          </cell>
          <cell r="E396">
            <v>1.0044868789662436</v>
          </cell>
          <cell r="F396">
            <v>1.0044868789662436</v>
          </cell>
          <cell r="G396">
            <v>1.0044868789662436</v>
          </cell>
          <cell r="H396">
            <v>3099.0952336799119</v>
          </cell>
          <cell r="I396">
            <v>1.0157075460990963</v>
          </cell>
          <cell r="J396">
            <v>1.0157075460990963</v>
          </cell>
          <cell r="K396">
            <v>1.0157075460990963</v>
          </cell>
          <cell r="L396">
            <v>3112.3296565073247</v>
          </cell>
        </row>
        <row r="397">
          <cell r="A397" t="str">
            <v>pi.004</v>
          </cell>
          <cell r="B397" t="str">
            <v>FONDO P/CHAPA GALVANIZADA TIPO GALVITE</v>
          </cell>
          <cell r="C397" t="str">
            <v>l</v>
          </cell>
          <cell r="D397">
            <v>42302.461164633336</v>
          </cell>
          <cell r="E397">
            <v>1.0192752667063576</v>
          </cell>
          <cell r="F397">
            <v>1.0192752667063576</v>
          </cell>
          <cell r="G397">
            <v>1.0192752667063576</v>
          </cell>
          <cell r="H397">
            <v>41512.089400689081</v>
          </cell>
          <cell r="I397">
            <v>0.98131617541427962</v>
          </cell>
          <cell r="J397">
            <v>0.98131617541427962</v>
          </cell>
          <cell r="K397">
            <v>0.98131617541427962</v>
          </cell>
          <cell r="L397">
            <v>41970.041228597045</v>
          </cell>
        </row>
        <row r="398">
          <cell r="A398" t="str">
            <v>pi.005</v>
          </cell>
          <cell r="B398" t="str">
            <v>ANTIÓXIDO ROJO PLATA X 4 LTS.</v>
          </cell>
          <cell r="C398" t="str">
            <v>u</v>
          </cell>
          <cell r="D398">
            <v>38941.204029631248</v>
          </cell>
          <cell r="E398">
            <v>1.009715911445026</v>
          </cell>
          <cell r="F398">
            <v>1.009715911445026</v>
          </cell>
          <cell r="G398">
            <v>1.009715911445026</v>
          </cell>
          <cell r="H398">
            <v>40316.201030096199</v>
          </cell>
          <cell r="I398">
            <v>1.0353095656574636</v>
          </cell>
          <cell r="J398">
            <v>1.0353095656574636</v>
          </cell>
          <cell r="K398">
            <v>1.0353095656574636</v>
          </cell>
          <cell r="L398">
            <v>40872.538185620368</v>
          </cell>
        </row>
        <row r="399">
          <cell r="A399" t="str">
            <v>pi.006</v>
          </cell>
          <cell r="B399" t="str">
            <v xml:space="preserve">ANTIÓXIDO AL CROMATO </v>
          </cell>
          <cell r="C399" t="str">
            <v>l</v>
          </cell>
          <cell r="D399">
            <v>9326.4764966992952</v>
          </cell>
          <cell r="E399">
            <v>1.009715911445026</v>
          </cell>
          <cell r="F399" t="str">
            <v>=pi.005</v>
          </cell>
          <cell r="H399">
            <v>9655.7903309122903</v>
          </cell>
          <cell r="I399">
            <v>1.0353095656574636</v>
          </cell>
          <cell r="J399" t="str">
            <v>=pi.005</v>
          </cell>
          <cell r="L399">
            <v>9789.0339101629088</v>
          </cell>
        </row>
        <row r="400">
          <cell r="A400" t="str">
            <v>pi.010</v>
          </cell>
          <cell r="B400" t="str">
            <v>ESMALTE SINTETICO X 4 LTS BLANCO</v>
          </cell>
          <cell r="C400" t="str">
            <v>u</v>
          </cell>
          <cell r="D400">
            <v>99665.938895300889</v>
          </cell>
          <cell r="E400">
            <v>1.0362533573761394</v>
          </cell>
          <cell r="F400">
            <v>1.0362533573761394</v>
          </cell>
          <cell r="G400">
            <v>1.0362533573761394</v>
          </cell>
          <cell r="H400">
            <v>99954.586628965422</v>
          </cell>
          <cell r="I400">
            <v>1.0028961522548616</v>
          </cell>
          <cell r="J400">
            <v>1.0028961522548616</v>
          </cell>
          <cell r="K400">
            <v>1.0028961522548616</v>
          </cell>
          <cell r="L400">
            <v>101507.58420441666</v>
          </cell>
        </row>
        <row r="401">
          <cell r="A401" t="str">
            <v>pi.011</v>
          </cell>
          <cell r="B401" t="str">
            <v>ESMALTE SINTETICO VERDE X 4 LTS</v>
          </cell>
          <cell r="C401" t="str">
            <v>u</v>
          </cell>
          <cell r="D401">
            <v>94147.183960181923</v>
          </cell>
          <cell r="E401">
            <v>1.0362533573761394</v>
          </cell>
          <cell r="F401" t="str">
            <v>=pi.010</v>
          </cell>
          <cell r="G401" t="str">
            <v xml:space="preserve">  </v>
          </cell>
          <cell r="H401">
            <v>94419.848539297076</v>
          </cell>
          <cell r="I401">
            <v>1.0028961522548616</v>
          </cell>
          <cell r="J401" t="str">
            <v>=pi.010</v>
          </cell>
          <cell r="K401" t="str">
            <v xml:space="preserve">  </v>
          </cell>
          <cell r="L401">
            <v>95886.852713906002</v>
          </cell>
        </row>
        <row r="402">
          <cell r="A402" t="str">
            <v>pi.012</v>
          </cell>
          <cell r="B402" t="str">
            <v>PINTURA EPOXI AMARILLO</v>
          </cell>
          <cell r="C402" t="str">
            <v>l</v>
          </cell>
          <cell r="D402">
            <v>23577.487117752538</v>
          </cell>
          <cell r="E402">
            <v>1.0044868789662436</v>
          </cell>
          <cell r="F402" t="str">
            <v>=ga.011</v>
          </cell>
          <cell r="H402">
            <v>23947.831583555486</v>
          </cell>
          <cell r="I402">
            <v>1.0157075460990963</v>
          </cell>
          <cell r="J402" t="str">
            <v>=ga.011</v>
          </cell>
          <cell r="L402">
            <v>24050.098763192978</v>
          </cell>
        </row>
        <row r="403">
          <cell r="A403" t="str">
            <v>pi.015</v>
          </cell>
          <cell r="B403" t="str">
            <v>PINTURA AL LATEX ACRILICO P/CIELORRASOS</v>
          </cell>
          <cell r="C403" t="str">
            <v>l</v>
          </cell>
          <cell r="D403">
            <v>23121.775105878107</v>
          </cell>
          <cell r="E403">
            <v>1.0051370221778915</v>
          </cell>
          <cell r="F403">
            <v>1.0051370221778915</v>
          </cell>
          <cell r="G403">
            <v>1.0051370221778915</v>
          </cell>
          <cell r="H403">
            <v>23935.397155136448</v>
          </cell>
          <cell r="I403">
            <v>1.0351885634010642</v>
          </cell>
          <cell r="J403">
            <v>1.0351885634010642</v>
          </cell>
          <cell r="K403">
            <v>1.0351885634010642</v>
          </cell>
          <cell r="L403">
            <v>24264.567359526922</v>
          </cell>
        </row>
        <row r="404">
          <cell r="A404" t="str">
            <v>pi.016</v>
          </cell>
          <cell r="B404" t="str">
            <v>PINTURA AL AGUA BOLSA 4 KG</v>
          </cell>
          <cell r="C404" t="str">
            <v>u</v>
          </cell>
          <cell r="D404">
            <v>2607.4988314988473</v>
          </cell>
          <cell r="E404">
            <v>1.0313847497407347</v>
          </cell>
          <cell r="F404">
            <v>1.0313847497407347</v>
          </cell>
          <cell r="G404">
            <v>1.0313847497407347</v>
          </cell>
          <cell r="H404">
            <v>2625.5412993342875</v>
          </cell>
          <cell r="I404">
            <v>1.0069194538526673</v>
          </cell>
          <cell r="J404">
            <v>1.0069194538526673</v>
          </cell>
          <cell r="K404">
            <v>1.0069194538526673</v>
          </cell>
          <cell r="L404">
            <v>2658.3316734788104</v>
          </cell>
        </row>
        <row r="405">
          <cell r="A405" t="str">
            <v>pi.017</v>
          </cell>
          <cell r="B405" t="str">
            <v>LATEX P/CANCHAS</v>
          </cell>
          <cell r="C405" t="str">
            <v>l</v>
          </cell>
          <cell r="D405">
            <v>15151.307123252329</v>
          </cell>
          <cell r="E405">
            <v>1.0212905734059481</v>
          </cell>
          <cell r="F405" t="str">
            <v>=pi.018</v>
          </cell>
          <cell r="H405">
            <v>15535.886999170667</v>
          </cell>
          <cell r="I405">
            <v>1.0253826203105694</v>
          </cell>
          <cell r="J405" t="str">
            <v>=pi.018</v>
          </cell>
          <cell r="L405">
            <v>15537.378065429095</v>
          </cell>
        </row>
        <row r="406">
          <cell r="A406" t="str">
            <v>pi.018</v>
          </cell>
          <cell r="B406" t="str">
            <v>PINTURA AL LATEX - LATA 20 LTS, EXTERIOR</v>
          </cell>
          <cell r="C406" t="str">
            <v>u</v>
          </cell>
          <cell r="D406">
            <v>156726.96150807157</v>
          </cell>
          <cell r="E406">
            <v>1.0212905734059481</v>
          </cell>
          <cell r="F406">
            <v>1.0212905734059481</v>
          </cell>
          <cell r="G406">
            <v>1.0212905734059481</v>
          </cell>
          <cell r="H406">
            <v>160705.10246446019</v>
          </cell>
          <cell r="I406">
            <v>1.0253826203105694</v>
          </cell>
          <cell r="J406">
            <v>1.0253826203105694</v>
          </cell>
          <cell r="K406">
            <v>1.0253826203105694</v>
          </cell>
          <cell r="L406">
            <v>160720.52623497645</v>
          </cell>
        </row>
        <row r="407">
          <cell r="A407" t="str">
            <v>pi.019</v>
          </cell>
          <cell r="B407" t="str">
            <v>PINTURA ASFÁLTICA SECADO RAPIDO</v>
          </cell>
          <cell r="C407" t="str">
            <v>l</v>
          </cell>
          <cell r="D407">
            <v>3338.8050357967404</v>
          </cell>
          <cell r="E407">
            <v>1.0201696503257704</v>
          </cell>
          <cell r="F407">
            <v>1.0201696503257704</v>
          </cell>
          <cell r="G407">
            <v>1.0201696503257704</v>
          </cell>
          <cell r="H407">
            <v>3387.030829170676</v>
          </cell>
          <cell r="I407">
            <v>1.0144440279851283</v>
          </cell>
          <cell r="J407">
            <v>1.0144440279851283</v>
          </cell>
          <cell r="K407">
            <v>1.0144440279851283</v>
          </cell>
          <cell r="L407">
            <v>3420.9391499061371</v>
          </cell>
        </row>
        <row r="408">
          <cell r="A408" t="str">
            <v>pi.020</v>
          </cell>
          <cell r="B408" t="str">
            <v>ENDUÍDO PLÁSTICO</v>
          </cell>
          <cell r="C408" t="str">
            <v>l</v>
          </cell>
          <cell r="D408">
            <v>8590.8219459242864</v>
          </cell>
          <cell r="E408">
            <v>0.99896313198513675</v>
          </cell>
          <cell r="F408">
            <v>0.99896313198513675</v>
          </cell>
          <cell r="G408">
            <v>0.99896313198513675</v>
          </cell>
          <cell r="H408">
            <v>8717.6836065223324</v>
          </cell>
          <cell r="I408">
            <v>1.0147671155794624</v>
          </cell>
          <cell r="J408">
            <v>1.0147671155794624</v>
          </cell>
          <cell r="K408">
            <v>1.0147671155794624</v>
          </cell>
          <cell r="L408">
            <v>8962.1787378821973</v>
          </cell>
        </row>
        <row r="409">
          <cell r="A409" t="str">
            <v>pi.022</v>
          </cell>
          <cell r="B409" t="str">
            <v>SALPICADO PLÁSTICO BLANCO TIPO IGAM</v>
          </cell>
          <cell r="C409" t="str">
            <v>kg</v>
          </cell>
          <cell r="D409">
            <v>947.70374319192206</v>
          </cell>
          <cell r="E409">
            <v>1.0070567941086233</v>
          </cell>
          <cell r="F409">
            <v>1.0070567941086233</v>
          </cell>
          <cell r="G409">
            <v>1.0070567941086233</v>
          </cell>
          <cell r="H409">
            <v>975.54047631339108</v>
          </cell>
          <cell r="I409">
            <v>1.0293728217509337</v>
          </cell>
          <cell r="J409">
            <v>1.0293728217509337</v>
          </cell>
          <cell r="K409">
            <v>1.0293728217509337</v>
          </cell>
          <cell r="L409">
            <v>997.44524259200807</v>
          </cell>
        </row>
        <row r="410">
          <cell r="A410" t="str">
            <v>pi.025</v>
          </cell>
          <cell r="B410" t="str">
            <v>BARNIZ SINTÉTICO</v>
          </cell>
          <cell r="C410" t="str">
            <v>l</v>
          </cell>
          <cell r="D410">
            <v>13665.334587472598</v>
          </cell>
          <cell r="E410">
            <v>1.0285182954533447</v>
          </cell>
          <cell r="F410">
            <v>1.0285182954533447</v>
          </cell>
          <cell r="G410">
            <v>1.0285182954533447</v>
          </cell>
          <cell r="H410">
            <v>13940.634783959487</v>
          </cell>
          <cell r="I410">
            <v>1.0201458804191494</v>
          </cell>
          <cell r="J410">
            <v>1.0201458804191494</v>
          </cell>
          <cell r="K410">
            <v>1.0201458804191494</v>
          </cell>
          <cell r="L410">
            <v>14238.467199485716</v>
          </cell>
        </row>
        <row r="411">
          <cell r="A411" t="str">
            <v>pi.030</v>
          </cell>
          <cell r="B411" t="str">
            <v>FIJADOR AL AGUA</v>
          </cell>
          <cell r="C411" t="str">
            <v>l</v>
          </cell>
          <cell r="D411">
            <v>6883.3240865812659</v>
          </cell>
          <cell r="E411">
            <v>1.0065010884728127</v>
          </cell>
          <cell r="F411">
            <v>1.0065010884728127</v>
          </cell>
          <cell r="G411">
            <v>1.0065010884728127</v>
          </cell>
          <cell r="H411">
            <v>7109.4353531220713</v>
          </cell>
          <cell r="I411">
            <v>1.0328491385407232</v>
          </cell>
          <cell r="J411">
            <v>1.0328491385407232</v>
          </cell>
          <cell r="K411">
            <v>1.0328491385407232</v>
          </cell>
          <cell r="L411">
            <v>7143.3271573856227</v>
          </cell>
        </row>
        <row r="412">
          <cell r="A412" t="str">
            <v>pi.031</v>
          </cell>
          <cell r="B412" t="str">
            <v xml:space="preserve">PINTURA SILICONADAS P/LADRILLOS </v>
          </cell>
          <cell r="C412" t="str">
            <v>l</v>
          </cell>
          <cell r="D412">
            <v>18638.297927475174</v>
          </cell>
          <cell r="E412">
            <v>1.0194323007210235</v>
          </cell>
          <cell r="F412">
            <v>1.0194323007210235</v>
          </cell>
          <cell r="G412">
            <v>1.0194323007210235</v>
          </cell>
          <cell r="H412">
            <v>19332.655529839554</v>
          </cell>
          <cell r="I412">
            <v>1.0372543461353738</v>
          </cell>
          <cell r="J412">
            <v>1.0372543461353738</v>
          </cell>
          <cell r="K412">
            <v>1.0372543461353738</v>
          </cell>
          <cell r="L412">
            <v>19535.697109951929</v>
          </cell>
        </row>
        <row r="413">
          <cell r="A413" t="str">
            <v>pi.032</v>
          </cell>
          <cell r="B413" t="str">
            <v>THINNER</v>
          </cell>
          <cell r="C413" t="str">
            <v>l</v>
          </cell>
          <cell r="D413">
            <v>3011.0544721435117</v>
          </cell>
          <cell r="E413">
            <v>1.0044868789662436</v>
          </cell>
          <cell r="F413" t="str">
            <v>=pi.003</v>
          </cell>
          <cell r="H413">
            <v>3058.3507490715961</v>
          </cell>
          <cell r="I413">
            <v>1.0157075460990963</v>
          </cell>
          <cell r="J413" t="str">
            <v>=pi.003</v>
          </cell>
          <cell r="L413">
            <v>3071.411176040046</v>
          </cell>
        </row>
        <row r="414">
          <cell r="A414" t="str">
            <v>pi.033</v>
          </cell>
          <cell r="B414" t="str">
            <v>PAPEL LIJA MEDIANA</v>
          </cell>
          <cell r="C414" t="str">
            <v>u</v>
          </cell>
          <cell r="D414">
            <v>696.38755685832348</v>
          </cell>
          <cell r="E414">
            <v>1.0543017238024825</v>
          </cell>
          <cell r="F414">
            <v>1.0543017238024825</v>
          </cell>
          <cell r="G414">
            <v>1.0543017238024825</v>
          </cell>
          <cell r="H414">
            <v>717.88742551476628</v>
          </cell>
          <cell r="I414">
            <v>1.0308734244957465</v>
          </cell>
          <cell r="J414">
            <v>1.0308734244957465</v>
          </cell>
          <cell r="K414">
            <v>1.0308734244957465</v>
          </cell>
          <cell r="L414">
            <v>732.48626041836394</v>
          </cell>
        </row>
        <row r="415">
          <cell r="A415" t="str">
            <v>pi.034</v>
          </cell>
          <cell r="B415" t="str">
            <v>ESMALTE SINTETICO  NEGRO 4L</v>
          </cell>
          <cell r="C415" t="str">
            <v>l</v>
          </cell>
          <cell r="D415">
            <v>9571.6400034888138</v>
          </cell>
          <cell r="E415">
            <v>1.0362533573761394</v>
          </cell>
          <cell r="F415" t="str">
            <v>=pi.010</v>
          </cell>
          <cell r="H415">
            <v>9599.3609302676414</v>
          </cell>
          <cell r="I415">
            <v>1.0028961522548616</v>
          </cell>
          <cell r="J415" t="str">
            <v>=pi.010</v>
          </cell>
          <cell r="L415">
            <v>9748.506504806659</v>
          </cell>
        </row>
        <row r="416">
          <cell r="A416" t="str">
            <v>pi.035</v>
          </cell>
          <cell r="B416" t="str">
            <v>VIRUTA DE ACERO FINA 300 GR</v>
          </cell>
          <cell r="C416" t="str">
            <v>u</v>
          </cell>
          <cell r="D416">
            <v>2582.4728919634645</v>
          </cell>
          <cell r="E416">
            <v>1.0543017238024825</v>
          </cell>
          <cell r="F416" t="str">
            <v>=pi.033</v>
          </cell>
          <cell r="H416">
            <v>2662.2026738058107</v>
          </cell>
          <cell r="I416">
            <v>1.0308734244957465</v>
          </cell>
          <cell r="J416" t="str">
            <v>=pi.033</v>
          </cell>
          <cell r="L416">
            <v>2716.3407683502846</v>
          </cell>
        </row>
        <row r="417">
          <cell r="A417" t="str">
            <v>pi.037</v>
          </cell>
          <cell r="B417" t="str">
            <v>PINCEL DE CERDA SERIE 331 N° 30</v>
          </cell>
          <cell r="C417" t="str">
            <v>u</v>
          </cell>
          <cell r="D417">
            <v>1362.8637647513817</v>
          </cell>
          <cell r="E417">
            <v>0.95851409918749997</v>
          </cell>
          <cell r="F417" t="str">
            <v>=her.007</v>
          </cell>
          <cell r="H417">
            <v>1384.4171173382242</v>
          </cell>
          <cell r="I417">
            <v>1.0158147521009</v>
          </cell>
          <cell r="J417" t="str">
            <v>=her.007</v>
          </cell>
          <cell r="L417">
            <v>1401.0943145984329</v>
          </cell>
        </row>
        <row r="418">
          <cell r="A418" t="str">
            <v>pi.038</v>
          </cell>
          <cell r="B418" t="str">
            <v>PINCEL DE CERDA SERIE 331 N° 40</v>
          </cell>
          <cell r="C418" t="str">
            <v>u</v>
          </cell>
          <cell r="D418">
            <v>1698.7786636281862</v>
          </cell>
          <cell r="E418">
            <v>0.95851409918749997</v>
          </cell>
          <cell r="F418" t="str">
            <v>=her.007</v>
          </cell>
          <cell r="H418">
            <v>1725.6444270677641</v>
          </cell>
          <cell r="I418">
            <v>1.0158147521009</v>
          </cell>
          <cell r="J418" t="str">
            <v>=her.007</v>
          </cell>
          <cell r="L418">
            <v>1746.432173875259</v>
          </cell>
        </row>
        <row r="419">
          <cell r="A419" t="str">
            <v>pi.041</v>
          </cell>
          <cell r="B419" t="str">
            <v>LATEX PARA PILETAS</v>
          </cell>
          <cell r="C419" t="str">
            <v>l</v>
          </cell>
          <cell r="D419">
            <v>9733.0272436536725</v>
          </cell>
          <cell r="E419">
            <v>1.0212905734059481</v>
          </cell>
          <cell r="F419" t="str">
            <v>=pi.018</v>
          </cell>
          <cell r="H419">
            <v>9980.0769786517612</v>
          </cell>
          <cell r="I419">
            <v>1.0253826203105694</v>
          </cell>
          <cell r="J419" t="str">
            <v>=pi.018</v>
          </cell>
          <cell r="L419">
            <v>9981.0348226448441</v>
          </cell>
        </row>
        <row r="420">
          <cell r="A420" t="str">
            <v>pi.042</v>
          </cell>
          <cell r="B420" t="str">
            <v>PINTURA AL LATEX - LATA 20 LTS, INTERIOR</v>
          </cell>
          <cell r="C420" t="str">
            <v>u</v>
          </cell>
          <cell r="D420">
            <v>147996.19458480869</v>
          </cell>
          <cell r="E420">
            <v>1.0051370221778915</v>
          </cell>
          <cell r="F420" t="str">
            <v>=pi.015</v>
          </cell>
          <cell r="H420">
            <v>153203.96806107246</v>
          </cell>
          <cell r="I420">
            <v>1.0351885634010642</v>
          </cell>
          <cell r="J420" t="str">
            <v>=pi.015</v>
          </cell>
          <cell r="L420">
            <v>155310.89702294569</v>
          </cell>
        </row>
        <row r="421">
          <cell r="A421" t="str">
            <v>pi.043</v>
          </cell>
          <cell r="B421" t="str">
            <v>PINTURA AL ACEITE 4LTS BLANCO SATINADO</v>
          </cell>
          <cell r="C421" t="str">
            <v>u</v>
          </cell>
          <cell r="D421">
            <v>48910.243282668322</v>
          </cell>
          <cell r="E421">
            <v>1.0077956075057888</v>
          </cell>
          <cell r="F421">
            <v>1.0077956075057888</v>
          </cell>
          <cell r="G421">
            <v>1.0077956075057888</v>
          </cell>
          <cell r="H421">
            <v>50162.125021676606</v>
          </cell>
          <cell r="I421">
            <v>1.025595491966238</v>
          </cell>
          <cell r="J421">
            <v>1.025595491966238</v>
          </cell>
          <cell r="K421">
            <v>1.025595491966238</v>
          </cell>
          <cell r="L421">
            <v>51352.67347881852</v>
          </cell>
        </row>
        <row r="422">
          <cell r="A422" t="str">
            <v>pi.044</v>
          </cell>
          <cell r="B422" t="str">
            <v>PINTURA AL ACEITE 4LTS NEGRO SATINADO</v>
          </cell>
          <cell r="C422" t="str">
            <v>u</v>
          </cell>
          <cell r="D422">
            <v>55029.277026101525</v>
          </cell>
          <cell r="E422">
            <v>1.0077956075057888</v>
          </cell>
          <cell r="F422" t="str">
            <v>=pi.043</v>
          </cell>
          <cell r="H422">
            <v>56437.778444130992</v>
          </cell>
          <cell r="I422">
            <v>1.025595491966238</v>
          </cell>
          <cell r="J422" t="str">
            <v>=pi.043</v>
          </cell>
          <cell r="L422">
            <v>57777.273332398618</v>
          </cell>
        </row>
        <row r="423">
          <cell r="A423" t="str">
            <v>pl.001</v>
          </cell>
          <cell r="B423" t="str">
            <v>PLACA DURLOCK 1.20MX2.40M  9,5MM</v>
          </cell>
          <cell r="C423" t="str">
            <v>u</v>
          </cell>
          <cell r="D423">
            <v>18986.09631258325</v>
          </cell>
          <cell r="E423">
            <v>1.0209582351811224</v>
          </cell>
          <cell r="F423">
            <v>1.0209582351811224</v>
          </cell>
          <cell r="G423">
            <v>1.0209582351811224</v>
          </cell>
          <cell r="H423">
            <v>19518.7312929123</v>
          </cell>
          <cell r="I423">
            <v>1.0280539491404581</v>
          </cell>
          <cell r="J423">
            <v>1.0280539491404581</v>
          </cell>
          <cell r="K423">
            <v>1.0280539491404581</v>
          </cell>
          <cell r="L423">
            <v>19934.611482283231</v>
          </cell>
        </row>
        <row r="424">
          <cell r="A424" t="str">
            <v>pl.002</v>
          </cell>
          <cell r="B424" t="str">
            <v>PLACA DURLOCK 1.20MX2.40M  12.50MM</v>
          </cell>
          <cell r="C424" t="str">
            <v>u</v>
          </cell>
          <cell r="D424">
            <v>15049.502167297458</v>
          </cell>
          <cell r="E424">
            <v>1.0209582351811224</v>
          </cell>
          <cell r="F424" t="str">
            <v>=pl.001</v>
          </cell>
          <cell r="H424">
            <v>15471.700135688036</v>
          </cell>
          <cell r="I424">
            <v>1.0280539491404581</v>
          </cell>
          <cell r="J424" t="str">
            <v>=pl.001</v>
          </cell>
          <cell r="L424">
            <v>15801.351355624482</v>
          </cell>
        </row>
        <row r="425">
          <cell r="A425" t="str">
            <v>pre.010</v>
          </cell>
          <cell r="B425" t="str">
            <v>POSTE INTERMEDIO X 3,05 M</v>
          </cell>
          <cell r="C425" t="str">
            <v>u</v>
          </cell>
          <cell r="D425">
            <v>23526.177378725588</v>
          </cell>
          <cell r="E425">
            <v>1.0203965878700001</v>
          </cell>
          <cell r="F425">
            <v>1.0203965878700001</v>
          </cell>
          <cell r="G425">
            <v>1.0203965878700001</v>
          </cell>
          <cell r="H425">
            <v>24256.728766704557</v>
          </cell>
          <cell r="I425">
            <v>1.0310527025372</v>
          </cell>
          <cell r="J425">
            <v>1.0310527025372</v>
          </cell>
          <cell r="K425">
            <v>1.0310527025372</v>
          </cell>
          <cell r="L425">
            <v>24901.814245644633</v>
          </cell>
        </row>
        <row r="426">
          <cell r="A426" t="str">
            <v>pre.030</v>
          </cell>
          <cell r="B426" t="str">
            <v>POSTE ESQUINERO X 3,05 M</v>
          </cell>
          <cell r="C426" t="str">
            <v>u</v>
          </cell>
          <cell r="D426">
            <v>40398.786537929096</v>
          </cell>
          <cell r="E426">
            <v>1.0203965878700001</v>
          </cell>
          <cell r="F426" t="str">
            <v>=pre.010</v>
          </cell>
          <cell r="H426">
            <v>41653.278039155251</v>
          </cell>
          <cell r="I426">
            <v>1.0310527025372</v>
          </cell>
          <cell r="J426" t="str">
            <v>=pre.010</v>
          </cell>
          <cell r="L426">
            <v>42761.008808284969</v>
          </cell>
        </row>
        <row r="427">
          <cell r="A427" t="str">
            <v>pre.040</v>
          </cell>
          <cell r="B427" t="str">
            <v>PILETA DE LAVAR H° PREMOLD. 70X55X30 S/ PATAS</v>
          </cell>
          <cell r="C427" t="str">
            <v>u</v>
          </cell>
          <cell r="D427">
            <v>34025.158618751986</v>
          </cell>
          <cell r="E427">
            <v>0.96120084857870003</v>
          </cell>
          <cell r="F427">
            <v>0.96120084857870003</v>
          </cell>
          <cell r="G427">
            <v>0.96120084857870003</v>
          </cell>
          <cell r="H427">
            <v>33129.802046954799</v>
          </cell>
          <cell r="I427">
            <v>0.97368545487680003</v>
          </cell>
          <cell r="J427">
            <v>0.97368545487680003</v>
          </cell>
          <cell r="K427">
            <v>0.97368545487680003</v>
          </cell>
          <cell r="L427">
            <v>33586.053174129236</v>
          </cell>
        </row>
        <row r="428">
          <cell r="A428" t="str">
            <v>pre.050</v>
          </cell>
          <cell r="B428" t="str">
            <v>CAMARA DE INSPEC. PREMOL. COMPL. 60X60X60</v>
          </cell>
          <cell r="C428" t="str">
            <v>u</v>
          </cell>
          <cell r="D428">
            <v>160706.95355137653</v>
          </cell>
          <cell r="E428">
            <v>0.96120084857870003</v>
          </cell>
          <cell r="F428" t="str">
            <v>=pre.040</v>
          </cell>
          <cell r="H428">
            <v>156478.02317053682</v>
          </cell>
          <cell r="I428">
            <v>0.97368545487680003</v>
          </cell>
          <cell r="J428" t="str">
            <v>=pre.040</v>
          </cell>
          <cell r="L428">
            <v>158632.97943464006</v>
          </cell>
        </row>
        <row r="429">
          <cell r="A429" t="str">
            <v>pre.055</v>
          </cell>
          <cell r="B429" t="str">
            <v>CAMARA SEPTICA PREMOL. 540 LTS COMPLETA</v>
          </cell>
          <cell r="C429" t="str">
            <v>u</v>
          </cell>
          <cell r="D429">
            <v>167907.99765924073</v>
          </cell>
          <cell r="E429">
            <v>0.96120084857870003</v>
          </cell>
          <cell r="F429" t="str">
            <v>=pre.040</v>
          </cell>
          <cell r="H429">
            <v>163489.57507829048</v>
          </cell>
          <cell r="I429">
            <v>0.97368545487680003</v>
          </cell>
          <cell r="J429" t="str">
            <v>=pre.040</v>
          </cell>
          <cell r="L429">
            <v>165741.09178838192</v>
          </cell>
        </row>
        <row r="430">
          <cell r="A430" t="str">
            <v>pre.100</v>
          </cell>
          <cell r="B430" t="str">
            <v>CAÑO DE Hº COMPRIMIDO DIÁM. 1M, LARGO UTIL 1,20M,PESO 1100KG/CAÑO</v>
          </cell>
          <cell r="C430" t="str">
            <v>u</v>
          </cell>
          <cell r="D430">
            <v>263690.88431783195</v>
          </cell>
          <cell r="E430">
            <v>1.0203965878700001</v>
          </cell>
          <cell r="F430" t="str">
            <v>=pre.010</v>
          </cell>
          <cell r="H430">
            <v>271879.19891032483</v>
          </cell>
          <cell r="I430">
            <v>1.0310527025372</v>
          </cell>
          <cell r="J430" t="str">
            <v>=pre.010</v>
          </cell>
          <cell r="L430">
            <v>279109.57712536468</v>
          </cell>
        </row>
        <row r="431">
          <cell r="A431" t="str">
            <v>ra.016</v>
          </cell>
          <cell r="B431" t="str">
            <v>CAÑO PEAD AGUA 20MM</v>
          </cell>
          <cell r="C431" t="str">
            <v>m</v>
          </cell>
          <cell r="D431">
            <v>2762.7827781685551</v>
          </cell>
          <cell r="E431">
            <v>0.97982623186429996</v>
          </cell>
          <cell r="G431">
            <v>0.97982623186429996</v>
          </cell>
          <cell r="H431">
            <v>2766.0005092703427</v>
          </cell>
          <cell r="I431">
            <v>1.0011646703198001</v>
          </cell>
          <cell r="K431">
            <v>1.0011646703198001</v>
          </cell>
          <cell r="L431">
            <v>2766.0005092703427</v>
          </cell>
        </row>
        <row r="432">
          <cell r="A432" t="str">
            <v>ra.020</v>
          </cell>
          <cell r="B432" t="str">
            <v>CAÑO PEAD AGUA 63MM</v>
          </cell>
          <cell r="C432" t="str">
            <v>m</v>
          </cell>
          <cell r="D432">
            <v>10690.621119996256</v>
          </cell>
          <cell r="E432">
            <v>0.97982623186429996</v>
          </cell>
          <cell r="F432" t="str">
            <v>=ra.016</v>
          </cell>
          <cell r="H432">
            <v>10703.072169114943</v>
          </cell>
          <cell r="I432">
            <v>1.0011646703198001</v>
          </cell>
          <cell r="J432" t="str">
            <v>=ra.016</v>
          </cell>
          <cell r="L432">
            <v>10703.072169114943</v>
          </cell>
        </row>
        <row r="433">
          <cell r="A433" t="str">
            <v>ra.024</v>
          </cell>
          <cell r="B433" t="str">
            <v>CAÑO PEAD AGUA 75MM</v>
          </cell>
          <cell r="C433" t="str">
            <v>m</v>
          </cell>
          <cell r="D433">
            <v>17858.149032507805</v>
          </cell>
          <cell r="E433">
            <v>0.97982623186429996</v>
          </cell>
          <cell r="F433" t="str">
            <v>=ra.016</v>
          </cell>
          <cell r="H433">
            <v>17878.947888652532</v>
          </cell>
          <cell r="I433">
            <v>1.0011646703198001</v>
          </cell>
          <cell r="J433" t="str">
            <v>=ra.016</v>
          </cell>
          <cell r="L433">
            <v>17878.947888652532</v>
          </cell>
        </row>
        <row r="434">
          <cell r="A434" t="str">
            <v>ra.025</v>
          </cell>
          <cell r="B434" t="str">
            <v>CAÑO PEAD AGUA 90MM</v>
          </cell>
          <cell r="C434" t="str">
            <v>m</v>
          </cell>
          <cell r="D434">
            <v>25932.925835273982</v>
          </cell>
          <cell r="E434">
            <v>0.97982623186429996</v>
          </cell>
          <cell r="F434" t="str">
            <v>=ra.016</v>
          </cell>
          <cell r="H434">
            <v>25963.129144299903</v>
          </cell>
          <cell r="I434">
            <v>1.0011646703198001</v>
          </cell>
          <cell r="J434" t="str">
            <v>=ra.016</v>
          </cell>
          <cell r="L434">
            <v>25963.129144299903</v>
          </cell>
        </row>
        <row r="435">
          <cell r="A435" t="str">
            <v>ra.026</v>
          </cell>
          <cell r="B435" t="str">
            <v>CAÑO PEAD AGUA 110MM</v>
          </cell>
          <cell r="C435" t="str">
            <v>m</v>
          </cell>
          <cell r="D435">
            <v>41213.086188684167</v>
          </cell>
          <cell r="E435">
            <v>0.97982623186429996</v>
          </cell>
          <cell r="F435" t="str">
            <v>=ra.016</v>
          </cell>
          <cell r="H435">
            <v>41261.085846955488</v>
          </cell>
          <cell r="I435">
            <v>1.0011646703198001</v>
          </cell>
          <cell r="J435" t="str">
            <v>=ra.016</v>
          </cell>
          <cell r="L435">
            <v>41261.085846955488</v>
          </cell>
        </row>
        <row r="436">
          <cell r="A436" t="str">
            <v>ra.027</v>
          </cell>
          <cell r="B436" t="str">
            <v>CAÑO PEAD AGUA 160MM</v>
          </cell>
          <cell r="C436" t="str">
            <v>m</v>
          </cell>
          <cell r="D436">
            <v>40642.054787987938</v>
          </cell>
          <cell r="E436">
            <v>0.97982623186429996</v>
          </cell>
          <cell r="F436" t="str">
            <v>=ra.016</v>
          </cell>
          <cell r="H436">
            <v>40689.389382935195</v>
          </cell>
          <cell r="I436">
            <v>1.0011646703198001</v>
          </cell>
          <cell r="J436" t="str">
            <v>=ra.016</v>
          </cell>
          <cell r="L436">
            <v>40689.389382935195</v>
          </cell>
        </row>
        <row r="437">
          <cell r="A437" t="str">
            <v>ra.028</v>
          </cell>
          <cell r="B437" t="str">
            <v>CUPLA PEAD AGUA 63MM</v>
          </cell>
          <cell r="C437" t="str">
            <v>u</v>
          </cell>
          <cell r="D437">
            <v>19873.171962566736</v>
          </cell>
          <cell r="E437">
            <v>0.97982623186429996</v>
          </cell>
          <cell r="F437" t="str">
            <v>=ra.016</v>
          </cell>
          <cell r="H437">
            <v>19896.31765611182</v>
          </cell>
          <cell r="I437">
            <v>1.0011646703198001</v>
          </cell>
          <cell r="J437" t="str">
            <v>=ra.016</v>
          </cell>
          <cell r="L437">
            <v>19896.31765611182</v>
          </cell>
        </row>
        <row r="438">
          <cell r="A438" t="str">
            <v>ra.029</v>
          </cell>
          <cell r="B438" t="str">
            <v>CAÑO PEAD AGUA 225MM</v>
          </cell>
          <cell r="C438" t="str">
            <v>m</v>
          </cell>
          <cell r="D438">
            <v>59910.022908535633</v>
          </cell>
          <cell r="E438">
            <v>0.97982623186429996</v>
          </cell>
          <cell r="F438" t="str">
            <v>=ra.016</v>
          </cell>
          <cell r="H438">
            <v>59979.798334075749</v>
          </cell>
          <cell r="I438">
            <v>1.0011646703198001</v>
          </cell>
          <cell r="J438" t="str">
            <v>=ra.016</v>
          </cell>
          <cell r="L438">
            <v>59979.798334075749</v>
          </cell>
        </row>
        <row r="439">
          <cell r="A439" t="str">
            <v>ra.030</v>
          </cell>
          <cell r="B439" t="str">
            <v>CUPLA PEAD AGUA 75MM</v>
          </cell>
          <cell r="C439" t="str">
            <v>u</v>
          </cell>
          <cell r="D439">
            <v>29918.232445839451</v>
          </cell>
          <cell r="E439">
            <v>0.97982623186429996</v>
          </cell>
          <cell r="F439" t="str">
            <v>=ra.016</v>
          </cell>
          <cell r="H439">
            <v>29953.077323189998</v>
          </cell>
          <cell r="I439">
            <v>1.0011646703198001</v>
          </cell>
          <cell r="J439" t="str">
            <v>=ra.016</v>
          </cell>
          <cell r="L439">
            <v>29953.077323189998</v>
          </cell>
        </row>
        <row r="440">
          <cell r="A440" t="str">
            <v>ra.032</v>
          </cell>
          <cell r="B440" t="str">
            <v>TE NORMAL PEAD AGUA 63MM</v>
          </cell>
          <cell r="C440" t="str">
            <v>u</v>
          </cell>
          <cell r="D440">
            <v>92957.419880476678</v>
          </cell>
          <cell r="E440">
            <v>0.97982623186429996</v>
          </cell>
          <cell r="F440" t="str">
            <v>=ra.016</v>
          </cell>
          <cell r="H440">
            <v>93065.684628416668</v>
          </cell>
          <cell r="I440">
            <v>1.0011646703198001</v>
          </cell>
          <cell r="J440" t="str">
            <v>=ra.016</v>
          </cell>
          <cell r="L440">
            <v>93065.684628416668</v>
          </cell>
        </row>
        <row r="441">
          <cell r="A441" t="str">
            <v>ra.034</v>
          </cell>
          <cell r="B441" t="str">
            <v>VÁLVULA ESCLUSA DOBLE BRIDA H°D° 63MM</v>
          </cell>
          <cell r="C441" t="str">
            <v>u</v>
          </cell>
          <cell r="D441">
            <v>508122.00741499499</v>
          </cell>
          <cell r="E441">
            <v>0.96185634457135649</v>
          </cell>
          <cell r="F441">
            <v>0.96185634457135649</v>
          </cell>
          <cell r="G441">
            <v>0.96185634457135649</v>
          </cell>
          <cell r="H441">
            <v>510129.10392981971</v>
          </cell>
          <cell r="I441">
            <v>1.00395002870479</v>
          </cell>
          <cell r="J441">
            <v>1.00395002870479</v>
          </cell>
          <cell r="K441">
            <v>1.00395002870479</v>
          </cell>
          <cell r="L441">
            <v>524400.73333460023</v>
          </cell>
        </row>
        <row r="442">
          <cell r="A442" t="str">
            <v>ra.036</v>
          </cell>
          <cell r="B442" t="str">
            <v>ABRAZADERA DIÁMETRO 63MM CON RACORD DE 1/2"</v>
          </cell>
          <cell r="C442" t="str">
            <v>u</v>
          </cell>
          <cell r="D442">
            <v>22518.493802044904</v>
          </cell>
          <cell r="E442">
            <v>1.0168768251152596</v>
          </cell>
          <cell r="F442">
            <v>1.0168768251152596</v>
          </cell>
          <cell r="G442">
            <v>1.0168768251152596</v>
          </cell>
          <cell r="H442">
            <v>22632.818747950128</v>
          </cell>
          <cell r="I442">
            <v>1.0050769357360323</v>
          </cell>
          <cell r="J442">
            <v>1.0050769357360323</v>
          </cell>
          <cell r="K442">
            <v>1.0050769357360323</v>
          </cell>
          <cell r="L442">
            <v>23264.292679303446</v>
          </cell>
        </row>
        <row r="443">
          <cell r="A443" t="str">
            <v>ra.037</v>
          </cell>
          <cell r="B443" t="str">
            <v>ABRAZADERA DIÁM. 63MM CON RACORD DE 3/4"</v>
          </cell>
          <cell r="C443" t="str">
            <v>u</v>
          </cell>
          <cell r="D443">
            <v>21452.63771566777</v>
          </cell>
          <cell r="E443">
            <v>1.0168768251152596</v>
          </cell>
          <cell r="F443" t="str">
            <v>=ra.036</v>
          </cell>
          <cell r="H443">
            <v>21561.551378718599</v>
          </cell>
          <cell r="I443">
            <v>1.0050769357360323</v>
          </cell>
          <cell r="J443" t="str">
            <v>=ra.036</v>
          </cell>
          <cell r="L443">
            <v>22163.136084840509</v>
          </cell>
        </row>
        <row r="444">
          <cell r="A444" t="str">
            <v>ra.050</v>
          </cell>
          <cell r="B444" t="str">
            <v>TUBO PVC DIAM. 90MM CLASE 6</v>
          </cell>
          <cell r="C444" t="str">
            <v>m</v>
          </cell>
          <cell r="D444">
            <v>6342.3876398417879</v>
          </cell>
          <cell r="E444">
            <v>1.0224789979023734</v>
          </cell>
          <cell r="F444">
            <v>1.0224789979023734</v>
          </cell>
          <cell r="G444">
            <v>1.0224789979023734</v>
          </cell>
          <cell r="H444">
            <v>6503.3294868793</v>
          </cell>
          <cell r="I444">
            <v>1.0253755929433426</v>
          </cell>
          <cell r="J444">
            <v>1.0253755929433426</v>
          </cell>
          <cell r="K444">
            <v>1.0253755929433426</v>
          </cell>
          <cell r="L444">
            <v>6551.6669803656087</v>
          </cell>
        </row>
        <row r="445">
          <cell r="A445" t="str">
            <v>ra.051</v>
          </cell>
          <cell r="B445" t="str">
            <v>TUBO PVC DIAM. 110MM CLASE 6</v>
          </cell>
          <cell r="C445" t="str">
            <v>m</v>
          </cell>
          <cell r="D445">
            <v>8828.719299431521</v>
          </cell>
          <cell r="E445">
            <v>1.0224789979023734</v>
          </cell>
          <cell r="F445" t="str">
            <v>=ra.050</v>
          </cell>
          <cell r="H445">
            <v>9052.753286584928</v>
          </cell>
          <cell r="I445">
            <v>1.0253755929433426</v>
          </cell>
          <cell r="J445" t="str">
            <v>=ra.050</v>
          </cell>
          <cell r="L445">
            <v>9120.0399593432903</v>
          </cell>
        </row>
        <row r="446">
          <cell r="A446" t="str">
            <v>ra.052</v>
          </cell>
          <cell r="B446" t="str">
            <v>TUBO PVC DIAM. 90MM CLASE 10</v>
          </cell>
          <cell r="C446" t="str">
            <v>m</v>
          </cell>
          <cell r="D446">
            <v>8413.8209732442701</v>
          </cell>
          <cell r="E446">
            <v>1.0224789979023734</v>
          </cell>
          <cell r="F446" t="str">
            <v>=ra.050</v>
          </cell>
          <cell r="H446">
            <v>8627.326669359476</v>
          </cell>
          <cell r="I446">
            <v>1.0253755929433426</v>
          </cell>
          <cell r="J446" t="str">
            <v>=ra.050</v>
          </cell>
          <cell r="L446">
            <v>8691.4512608515379</v>
          </cell>
        </row>
        <row r="447">
          <cell r="A447" t="str">
            <v>ra.053</v>
          </cell>
          <cell r="B447" t="str">
            <v>TUBO PVC DIAM. 110MM CLASE 10</v>
          </cell>
          <cell r="C447" t="str">
            <v>m</v>
          </cell>
          <cell r="D447">
            <v>12081.70329677613</v>
          </cell>
          <cell r="E447">
            <v>1.0224789979023734</v>
          </cell>
          <cell r="F447" t="str">
            <v>=ra.050</v>
          </cell>
          <cell r="H447">
            <v>12388.283681697361</v>
          </cell>
          <cell r="I447">
            <v>1.0253755929433426</v>
          </cell>
          <cell r="J447" t="str">
            <v>=ra.050</v>
          </cell>
          <cell r="L447">
            <v>12480.36245196092</v>
          </cell>
        </row>
        <row r="448">
          <cell r="A448" t="str">
            <v>ra.100</v>
          </cell>
          <cell r="B448" t="str">
            <v>TUBO PERFILADO HIDROPIPE DIÁM. 400</v>
          </cell>
          <cell r="C448" t="str">
            <v>m</v>
          </cell>
          <cell r="D448">
            <v>56078.897322001903</v>
          </cell>
          <cell r="E448">
            <v>1.0197237162515835</v>
          </cell>
          <cell r="F448" t="e">
            <v>#REF!</v>
          </cell>
          <cell r="G448">
            <v>1.0197237162515835</v>
          </cell>
          <cell r="H448">
            <v>58876.563500957171</v>
          </cell>
          <cell r="I448">
            <v>1.0498880383273448</v>
          </cell>
          <cell r="J448">
            <v>0.99449930898141115</v>
          </cell>
          <cell r="K448">
            <v>1.0498880383273448</v>
          </cell>
          <cell r="L448">
            <v>63805.64580104014</v>
          </cell>
        </row>
        <row r="449">
          <cell r="A449" t="str">
            <v>ra.101</v>
          </cell>
          <cell r="B449" t="str">
            <v>TUBO PERFILADO HIDROPIPE DIÁM. 520</v>
          </cell>
          <cell r="C449" t="str">
            <v>m</v>
          </cell>
          <cell r="D449">
            <v>61219.289863829596</v>
          </cell>
          <cell r="E449">
            <v>1.0197237162515835</v>
          </cell>
          <cell r="F449" t="str">
            <v>=ra.100</v>
          </cell>
          <cell r="G449" t="str">
            <v>pvc +acero galvanizado</v>
          </cell>
          <cell r="H449">
            <v>64273.40014292916</v>
          </cell>
          <cell r="I449">
            <v>1.0498880383273448</v>
          </cell>
          <cell r="J449" t="str">
            <v>=ra.100</v>
          </cell>
          <cell r="K449" t="str">
            <v>pvc +acero galvanizado</v>
          </cell>
          <cell r="L449">
            <v>69654.299777221036</v>
          </cell>
        </row>
        <row r="450">
          <cell r="A450" t="str">
            <v>ra.102</v>
          </cell>
          <cell r="B450" t="str">
            <v>TUBO PERFILADO HIDROPIPE DIÁM. 700</v>
          </cell>
          <cell r="C450" t="str">
            <v>m</v>
          </cell>
          <cell r="D450">
            <v>102637.33706893658</v>
          </cell>
          <cell r="E450">
            <v>1.0197237162515835</v>
          </cell>
          <cell r="F450" t="str">
            <v>=ra.100</v>
          </cell>
          <cell r="H450">
            <v>107757.7124744483</v>
          </cell>
          <cell r="I450">
            <v>1.0498880383273448</v>
          </cell>
          <cell r="J450" t="str">
            <v>=ra.100</v>
          </cell>
          <cell r="L450">
            <v>116779.07176704014</v>
          </cell>
        </row>
        <row r="451">
          <cell r="A451" t="str">
            <v>ra.103</v>
          </cell>
          <cell r="B451" t="str">
            <v>TUBO PERFILADO HIDROPIPE DIÁM. 870</v>
          </cell>
          <cell r="C451" t="str">
            <v>m</v>
          </cell>
          <cell r="D451">
            <v>124868.38136957436</v>
          </cell>
          <cell r="E451">
            <v>1.0197237162515835</v>
          </cell>
          <cell r="F451" t="str">
            <v>=ra.100</v>
          </cell>
          <cell r="H451">
            <v>131097.81996521319</v>
          </cell>
          <cell r="I451">
            <v>1.0498880383273448</v>
          </cell>
          <cell r="J451" t="str">
            <v>=ra.100</v>
          </cell>
          <cell r="L451">
            <v>142073.1878458384</v>
          </cell>
        </row>
        <row r="452">
          <cell r="A452" t="str">
            <v>ra.104</v>
          </cell>
          <cell r="B452" t="str">
            <v>TUBO PERFILADO HIDROPIPE DIÁM. 1100</v>
          </cell>
          <cell r="C452" t="str">
            <v>m</v>
          </cell>
          <cell r="D452">
            <v>154780.32350426167</v>
          </cell>
          <cell r="E452">
            <v>1.0197237162515835</v>
          </cell>
          <cell r="F452" t="str">
            <v>=ra.100</v>
          </cell>
          <cell r="H452">
            <v>162502.01021556111</v>
          </cell>
          <cell r="I452">
            <v>1.0498880383273448</v>
          </cell>
          <cell r="J452" t="str">
            <v>=ra.100</v>
          </cell>
          <cell r="L452">
            <v>176106.50298233752</v>
          </cell>
        </row>
        <row r="453">
          <cell r="A453" t="str">
            <v>ra.105</v>
          </cell>
          <cell r="B453" t="str">
            <v>TUBO PERFILADO HIDROPIPE DIÁM. 1250</v>
          </cell>
          <cell r="C453" t="str">
            <v>m</v>
          </cell>
          <cell r="D453">
            <v>252699.15068075404</v>
          </cell>
          <cell r="E453">
            <v>1.0197237162515835</v>
          </cell>
          <cell r="F453" t="str">
            <v>=ra.100</v>
          </cell>
          <cell r="H453">
            <v>265305.81559520296</v>
          </cell>
          <cell r="I453">
            <v>1.0498880383273448</v>
          </cell>
          <cell r="J453" t="str">
            <v>=ra.100</v>
          </cell>
          <cell r="L453">
            <v>287516.93190361542</v>
          </cell>
        </row>
        <row r="454">
          <cell r="A454" t="str">
            <v>rc.010</v>
          </cell>
          <cell r="B454" t="str">
            <v>MARCO Y TAPA H°D° 85/90KG. SIST. ABISAGRADO</v>
          </cell>
          <cell r="C454" t="str">
            <v>u</v>
          </cell>
          <cell r="D454">
            <v>216911.13431776277</v>
          </cell>
          <cell r="E454">
            <v>0.96185634457135649</v>
          </cell>
          <cell r="F454" t="str">
            <v>=ra.034</v>
          </cell>
          <cell r="H454">
            <v>217767.93952470648</v>
          </cell>
          <cell r="I454">
            <v>1.00395002870479</v>
          </cell>
          <cell r="J454" t="str">
            <v>=ra.034</v>
          </cell>
          <cell r="L454">
            <v>223860.32536428567</v>
          </cell>
        </row>
        <row r="455">
          <cell r="A455" t="str">
            <v>rc.020</v>
          </cell>
          <cell r="B455" t="str">
            <v>CAÑO PVC CLOACAL JE 160MM</v>
          </cell>
          <cell r="C455" t="str">
            <v>m</v>
          </cell>
          <cell r="D455">
            <v>37795.159386636369</v>
          </cell>
          <cell r="E455">
            <v>0.96428981668547331</v>
          </cell>
          <cell r="F455">
            <v>0.96428981668547331</v>
          </cell>
          <cell r="G455">
            <v>0.96428981668547331</v>
          </cell>
          <cell r="H455">
            <v>38161.426451996798</v>
          </cell>
          <cell r="I455">
            <v>1.0096908458994338</v>
          </cell>
          <cell r="J455">
            <v>1.0096908458994338</v>
          </cell>
          <cell r="K455">
            <v>1.0096908458994338</v>
          </cell>
          <cell r="L455">
            <v>39159.855111728422</v>
          </cell>
        </row>
        <row r="456">
          <cell r="A456" t="str">
            <v>re.005</v>
          </cell>
          <cell r="B456" t="str">
            <v>CRUCETA DE H°A° MN 157 (2,20 M) C/GANCHOS</v>
          </cell>
          <cell r="C456" t="str">
            <v>u</v>
          </cell>
          <cell r="D456">
            <v>783194.88558047323</v>
          </cell>
          <cell r="E456" t="e">
            <v>#REF!</v>
          </cell>
          <cell r="F456" t="e">
            <v>#REF!</v>
          </cell>
          <cell r="G456">
            <v>1.0346509465410461</v>
          </cell>
          <cell r="H456">
            <v>784055.34112596803</v>
          </cell>
          <cell r="I456">
            <v>1.0010986480649156</v>
          </cell>
          <cell r="K456">
            <v>1.0010986480649156</v>
          </cell>
          <cell r="L456">
            <v>800158.65132670815</v>
          </cell>
        </row>
        <row r="457">
          <cell r="A457" t="str">
            <v>re.010</v>
          </cell>
          <cell r="B457" t="str">
            <v>CRUCETA DE Hº Aº SEPARADORA</v>
          </cell>
          <cell r="C457" t="str">
            <v>u</v>
          </cell>
          <cell r="D457">
            <v>811018.65493192535</v>
          </cell>
          <cell r="E457" t="e">
            <v>#REF!</v>
          </cell>
          <cell r="F457" t="str">
            <v>=re.005</v>
          </cell>
          <cell r="G457" t="str">
            <v>h°e°+ acero</v>
          </cell>
          <cell r="H457">
            <v>811909.67900777678</v>
          </cell>
          <cell r="I457">
            <v>1.0010986480649156</v>
          </cell>
          <cell r="J457" t="str">
            <v>=re.005</v>
          </cell>
          <cell r="K457" t="str">
            <v>h°e°+ acero</v>
          </cell>
          <cell r="L457">
            <v>828585.07515681605</v>
          </cell>
        </row>
        <row r="458">
          <cell r="A458" t="str">
            <v>re.015</v>
          </cell>
          <cell r="B458" t="str">
            <v>COLUMNA DE Hº Aº Vº DE 10,50/1000/3</v>
          </cell>
          <cell r="C458" t="str">
            <v>u</v>
          </cell>
          <cell r="D458">
            <v>3216697.0485185143</v>
          </cell>
          <cell r="E458" t="e">
            <v>#REF!</v>
          </cell>
          <cell r="F458" t="str">
            <v>=re.005</v>
          </cell>
          <cell r="H458">
            <v>3220231.0665062885</v>
          </cell>
          <cell r="I458">
            <v>1.0010986480649156</v>
          </cell>
          <cell r="J458" t="str">
            <v>=re.005</v>
          </cell>
          <cell r="L458">
            <v>3286369.7394570285</v>
          </cell>
        </row>
        <row r="459">
          <cell r="A459" t="str">
            <v>re.020</v>
          </cell>
          <cell r="B459" t="str">
            <v>COLUMNA DE HºAºVº DE 9,5/900/3</v>
          </cell>
          <cell r="C459" t="str">
            <v>u</v>
          </cell>
          <cell r="D459">
            <v>2766190.6077713282</v>
          </cell>
          <cell r="E459" t="e">
            <v>#REF!</v>
          </cell>
          <cell r="F459" t="str">
            <v>=re.005</v>
          </cell>
          <cell r="H459">
            <v>2769229.6777297435</v>
          </cell>
          <cell r="I459">
            <v>1.0010986480649156</v>
          </cell>
          <cell r="J459" t="str">
            <v>=re.005</v>
          </cell>
          <cell r="L459">
            <v>2826105.4646525616</v>
          </cell>
        </row>
        <row r="460">
          <cell r="A460" t="str">
            <v>re.025</v>
          </cell>
          <cell r="B460" t="str">
            <v>POSTE DE EUCALIPTUS CREOSOTADO 11 M</v>
          </cell>
          <cell r="C460" t="str">
            <v>u</v>
          </cell>
          <cell r="D460">
            <v>59144.114634749349</v>
          </cell>
          <cell r="E460">
            <v>1.0068616006963487</v>
          </cell>
          <cell r="F460" t="str">
            <v>=ma.021</v>
          </cell>
          <cell r="H460">
            <v>59110.384876784527</v>
          </cell>
          <cell r="I460">
            <v>0.99942970220835792</v>
          </cell>
          <cell r="J460" t="str">
            <v>=ma.021</v>
          </cell>
          <cell r="L460">
            <v>60100.185178420339</v>
          </cell>
        </row>
        <row r="461">
          <cell r="A461" t="str">
            <v>re.026</v>
          </cell>
          <cell r="B461" t="str">
            <v>POSTE EUCALIPTUS P/REDES ELECT. DE BAJA TENSIÓN(7,5 M) S/NORMAS EDESA</v>
          </cell>
          <cell r="C461" t="str">
            <v>u</v>
          </cell>
          <cell r="D461">
            <v>37934.535780155769</v>
          </cell>
          <cell r="E461">
            <v>1.0068616006963487</v>
          </cell>
          <cell r="F461" t="str">
            <v>=ma.021</v>
          </cell>
          <cell r="H461">
            <v>37912.901798173378</v>
          </cell>
          <cell r="I461">
            <v>0.99942970220835792</v>
          </cell>
          <cell r="J461" t="str">
            <v>=ma.021</v>
          </cell>
          <cell r="L461">
            <v>38547.751354878928</v>
          </cell>
        </row>
        <row r="462">
          <cell r="A462" t="str">
            <v>re.030</v>
          </cell>
          <cell r="B462" t="str">
            <v xml:space="preserve">DESCARGADOR ÓXIDO DE ZINC CON DESLIGADOR </v>
          </cell>
          <cell r="C462" t="str">
            <v>u</v>
          </cell>
          <cell r="D462">
            <v>157778.33701814315</v>
          </cell>
          <cell r="E462" t="e">
            <v>#REF!</v>
          </cell>
          <cell r="F462" t="e">
            <v>#REF!</v>
          </cell>
          <cell r="G462">
            <v>1.0372697155785391</v>
          </cell>
          <cell r="H462">
            <v>157087.05628269867</v>
          </cell>
          <cell r="I462">
            <v>0.99561865875563771</v>
          </cell>
          <cell r="J462">
            <v>0.99449930898141115</v>
          </cell>
          <cell r="K462">
            <v>0.99673800852986427</v>
          </cell>
          <cell r="L462">
            <v>158513.94100301614</v>
          </cell>
        </row>
        <row r="463">
          <cell r="A463" t="str">
            <v>re.035</v>
          </cell>
          <cell r="B463" t="str">
            <v>CABLE DE CU DESNUDO DE 50 MM² DE SECC.</v>
          </cell>
          <cell r="C463" t="str">
            <v>m</v>
          </cell>
          <cell r="D463">
            <v>64929.166723915616</v>
          </cell>
          <cell r="E463">
            <v>1.0591521204840091</v>
          </cell>
          <cell r="F463" t="str">
            <v>´=EL.022</v>
          </cell>
          <cell r="H463">
            <v>65754.208400868039</v>
          </cell>
          <cell r="I463">
            <v>1.0127067960145026</v>
          </cell>
          <cell r="J463" t="str">
            <v>´=EL.022</v>
          </cell>
          <cell r="L463">
            <v>67402.558849552021</v>
          </cell>
        </row>
        <row r="464">
          <cell r="A464" t="str">
            <v>re.040</v>
          </cell>
          <cell r="B464" t="str">
            <v>CONDUCTOR DESNUDO DE COBRE DE 16 MM²</v>
          </cell>
          <cell r="C464" t="str">
            <v>m</v>
          </cell>
          <cell r="D464">
            <v>19700.561123054867</v>
          </cell>
          <cell r="E464">
            <v>1.0591521204840091</v>
          </cell>
          <cell r="F464" t="str">
            <v>´=EL.022</v>
          </cell>
          <cell r="H464">
            <v>19950.892134616766</v>
          </cell>
          <cell r="I464">
            <v>1.0127067960145026</v>
          </cell>
          <cell r="J464" t="str">
            <v>´=EL.022</v>
          </cell>
          <cell r="L464">
            <v>20451.02836622118</v>
          </cell>
        </row>
        <row r="465">
          <cell r="A465" t="str">
            <v>re.043</v>
          </cell>
          <cell r="B465" t="str">
            <v>CABLE DE AL DESNUDO DE 50 MM² DE SECC.</v>
          </cell>
          <cell r="C465" t="str">
            <v>m</v>
          </cell>
          <cell r="D465">
            <v>6406.9830388782984</v>
          </cell>
          <cell r="E465">
            <v>1.0591521204840091</v>
          </cell>
          <cell r="F465" t="str">
            <v>´=EL.022</v>
          </cell>
          <cell r="H465">
            <v>6488.3952654217028</v>
          </cell>
          <cell r="I465">
            <v>1.0127067960145026</v>
          </cell>
          <cell r="J465" t="str">
            <v>´=EL.022</v>
          </cell>
          <cell r="L465">
            <v>6651.0487214833183</v>
          </cell>
        </row>
        <row r="466">
          <cell r="A466" t="str">
            <v>re.045</v>
          </cell>
          <cell r="B466" t="str">
            <v>CONDUCTOR CU PREENSAMBLADO 3X95 + 1X50 M</v>
          </cell>
          <cell r="C466" t="str">
            <v>m</v>
          </cell>
          <cell r="D466">
            <v>67792.469653754655</v>
          </cell>
          <cell r="E466">
            <v>0.97468981239255537</v>
          </cell>
          <cell r="F466" t="str">
            <v>´=EL.023</v>
          </cell>
          <cell r="H466">
            <v>69472.611427762138</v>
          </cell>
          <cell r="I466">
            <v>1.0247836047659673</v>
          </cell>
          <cell r="J466" t="str">
            <v>´=EL.023</v>
          </cell>
          <cell r="L466">
            <v>71686.590551352725</v>
          </cell>
        </row>
        <row r="467">
          <cell r="A467" t="str">
            <v>re.050</v>
          </cell>
          <cell r="B467" t="str">
            <v>CONDUCTOR CU FORRADO 1 X 35 MM²</v>
          </cell>
          <cell r="C467" t="str">
            <v>m</v>
          </cell>
          <cell r="D467">
            <v>33692.734606490791</v>
          </cell>
          <cell r="E467">
            <v>0.97468981239255537</v>
          </cell>
          <cell r="F467" t="str">
            <v>´=EL.023</v>
          </cell>
          <cell r="H467">
            <v>34527.762024462689</v>
          </cell>
          <cell r="I467">
            <v>1.0247836047659673</v>
          </cell>
          <cell r="J467" t="str">
            <v>´=EL.023</v>
          </cell>
          <cell r="L467">
            <v>35628.105638088768</v>
          </cell>
        </row>
        <row r="468">
          <cell r="A468" t="str">
            <v>re.055</v>
          </cell>
          <cell r="B468" t="str">
            <v>CONDUCTOR PRERREUNIDO 4 X 10 MM²</v>
          </cell>
          <cell r="C468" t="str">
            <v>u</v>
          </cell>
          <cell r="D468">
            <v>36876.697099612233</v>
          </cell>
          <cell r="E468">
            <v>0.97468981239255537</v>
          </cell>
          <cell r="F468" t="str">
            <v>´=EL.023</v>
          </cell>
          <cell r="H468">
            <v>37790.634585603315</v>
          </cell>
          <cell r="I468">
            <v>1.0247836047659673</v>
          </cell>
          <cell r="J468" t="str">
            <v>´=EL.023</v>
          </cell>
          <cell r="L468">
            <v>38994.960640436657</v>
          </cell>
        </row>
        <row r="469">
          <cell r="A469" t="str">
            <v>re.060</v>
          </cell>
          <cell r="B469" t="str">
            <v>TRANSFORMADOR DE POTENCIA 13,2 KV, 315/0,4/0,231 KVA</v>
          </cell>
          <cell r="C469" t="str">
            <v>u</v>
          </cell>
          <cell r="D469">
            <v>29140845.755862452</v>
          </cell>
          <cell r="E469">
            <v>0.96105600773277966</v>
          </cell>
          <cell r="F469">
            <v>0.96105600773277966</v>
          </cell>
          <cell r="G469">
            <v>0.96105600773277966</v>
          </cell>
          <cell r="H469">
            <v>28831437.32106071</v>
          </cell>
          <cell r="I469">
            <v>0.98938231109028474</v>
          </cell>
          <cell r="J469">
            <v>0.98938231109028474</v>
          </cell>
          <cell r="K469">
            <v>0.98938231109028474</v>
          </cell>
          <cell r="L469">
            <v>29558164.129174177</v>
          </cell>
        </row>
        <row r="470">
          <cell r="A470" t="str">
            <v>re.065</v>
          </cell>
          <cell r="B470" t="str">
            <v>ARTEFACTO STRAND MB 70 CON SAP 250 W</v>
          </cell>
          <cell r="C470" t="str">
            <v>u</v>
          </cell>
          <cell r="D470">
            <v>3336855.7488157256</v>
          </cell>
          <cell r="E470" t="e">
            <v>#REF!</v>
          </cell>
          <cell r="F470" t="str">
            <v>=el.160</v>
          </cell>
          <cell r="G470" t="str">
            <v>+UDS - VER OCT</v>
          </cell>
          <cell r="H470">
            <v>3381707.1277531199</v>
          </cell>
          <cell r="I470">
            <v>1.0134412100233319</v>
          </cell>
          <cell r="J470" t="str">
            <v>=el.160</v>
          </cell>
          <cell r="K470" t="str">
            <v>+UDS - VER OCT</v>
          </cell>
          <cell r="L470">
            <v>3491561.6115098773</v>
          </cell>
        </row>
        <row r="471">
          <cell r="A471" t="str">
            <v>re.070</v>
          </cell>
          <cell r="B471" t="str">
            <v>AISLADOR ORGÁNICO 13,2/33KV</v>
          </cell>
          <cell r="C471" t="str">
            <v>u</v>
          </cell>
          <cell r="D471">
            <v>20189.244883125044</v>
          </cell>
          <cell r="E471" t="e">
            <v>#REF!</v>
          </cell>
          <cell r="F471" t="e">
            <v>#REF!</v>
          </cell>
          <cell r="G471">
            <v>1.0260312434660532</v>
          </cell>
          <cell r="H471">
            <v>20197.487533172571</v>
          </cell>
          <cell r="I471">
            <v>1.0004082693580292</v>
          </cell>
          <cell r="J471">
            <v>0.99449930898141115</v>
          </cell>
          <cell r="K471">
            <v>1.0063172297346472</v>
          </cell>
          <cell r="L471">
            <v>20390.041519259943</v>
          </cell>
        </row>
        <row r="472">
          <cell r="A472" t="str">
            <v>re.075</v>
          </cell>
          <cell r="B472" t="str">
            <v>SECCIONADOR FUSIBLE XS</v>
          </cell>
          <cell r="C472" t="str">
            <v>u</v>
          </cell>
          <cell r="D472">
            <v>161460.55521399886</v>
          </cell>
          <cell r="E472" t="e">
            <v>#REF!</v>
          </cell>
          <cell r="F472" t="e">
            <v>#REF!</v>
          </cell>
          <cell r="G472">
            <v>1.0082241874153179</v>
          </cell>
          <cell r="H472">
            <v>163048.63652898144</v>
          </cell>
          <cell r="I472">
            <v>1.0098357231144024</v>
          </cell>
          <cell r="J472">
            <v>0.99449930898141115</v>
          </cell>
          <cell r="K472">
            <v>1.0251721372473934</v>
          </cell>
          <cell r="L472">
            <v>163426.07671509124</v>
          </cell>
        </row>
        <row r="473">
          <cell r="A473" t="str">
            <v>re.080</v>
          </cell>
          <cell r="B473" t="str">
            <v>JABALINA TIPO COOPERWELD 1,50X3/4"</v>
          </cell>
          <cell r="C473" t="str">
            <v>u</v>
          </cell>
          <cell r="D473">
            <v>62106.745471881673</v>
          </cell>
          <cell r="E473">
            <v>1.0133014223743955</v>
          </cell>
          <cell r="F473" t="str">
            <v>=el.151</v>
          </cell>
          <cell r="H473">
            <v>62042.857762883716</v>
          </cell>
          <cell r="I473">
            <v>0.99897132415307632</v>
          </cell>
          <cell r="J473" t="str">
            <v>=el.151</v>
          </cell>
          <cell r="L473">
            <v>63019.87419709505</v>
          </cell>
        </row>
        <row r="474">
          <cell r="A474" t="str">
            <v>re.085</v>
          </cell>
          <cell r="B474" t="str">
            <v>CAJA DE DISTRIB POLYESTER CONJ. SECC. APR C/FUSIBLES SETA</v>
          </cell>
          <cell r="C474" t="str">
            <v>u</v>
          </cell>
          <cell r="D474">
            <v>30148.997611069335</v>
          </cell>
          <cell r="E474" t="e">
            <v>#REF!</v>
          </cell>
          <cell r="F474" t="str">
            <v>´prom.el.020+ re.076</v>
          </cell>
          <cell r="H474">
            <v>30221.74975291076</v>
          </cell>
          <cell r="I474">
            <v>1.0024130865901397</v>
          </cell>
          <cell r="J474" t="str">
            <v>´prom.el.020+ re.076</v>
          </cell>
          <cell r="L474">
            <v>30481.814317572396</v>
          </cell>
        </row>
        <row r="475">
          <cell r="A475" t="str">
            <v>re.090</v>
          </cell>
          <cell r="B475" t="str">
            <v>CAJAS DE DERIVACIÓN TRIFÁSICA RBT</v>
          </cell>
          <cell r="C475" t="str">
            <v>u</v>
          </cell>
          <cell r="D475">
            <v>534883.61358778668</v>
          </cell>
          <cell r="E475" t="e">
            <v>#REF!</v>
          </cell>
          <cell r="F475" t="e">
            <v>#REF!</v>
          </cell>
          <cell r="G475">
            <v>1.0215471130540856</v>
          </cell>
          <cell r="H475">
            <v>535846.57346520585</v>
          </cell>
          <cell r="I475">
            <v>1.0018003166538605</v>
          </cell>
          <cell r="J475">
            <v>0.99449930898141115</v>
          </cell>
          <cell r="K475">
            <v>1.0091013243263098</v>
          </cell>
          <cell r="L475">
            <v>540542.60514378839</v>
          </cell>
        </row>
        <row r="476">
          <cell r="A476" t="str">
            <v>re.095</v>
          </cell>
          <cell r="B476" t="str">
            <v>GABINETE ESTANCO PVC 600X600X300 C/CERRAD. AºPº</v>
          </cell>
          <cell r="C476" t="str">
            <v>u</v>
          </cell>
          <cell r="D476">
            <v>340212.26916343224</v>
          </cell>
          <cell r="E476" t="e">
            <v>#REF!</v>
          </cell>
          <cell r="F476" t="str">
            <v>´=el.020</v>
          </cell>
          <cell r="H476">
            <v>338507.95881285681</v>
          </cell>
          <cell r="I476">
            <v>0.99499045006587727</v>
          </cell>
          <cell r="J476" t="str">
            <v>´=el.020</v>
          </cell>
          <cell r="L476">
            <v>343550.21454965632</v>
          </cell>
        </row>
        <row r="477">
          <cell r="A477" t="str">
            <v>re.100</v>
          </cell>
          <cell r="B477" t="str">
            <v>JUEGO DE RETENCIÓN COMPLETO</v>
          </cell>
          <cell r="C477" t="str">
            <v>u</v>
          </cell>
          <cell r="D477">
            <v>87166.271975131604</v>
          </cell>
          <cell r="E477" t="e">
            <v>#REF!</v>
          </cell>
          <cell r="F477" t="str">
            <v>=re.030</v>
          </cell>
          <cell r="H477">
            <v>86784.366792609653</v>
          </cell>
          <cell r="I477">
            <v>0.99561865875563771</v>
          </cell>
          <cell r="J477" t="str">
            <v>=re.030</v>
          </cell>
          <cell r="L477">
            <v>87572.663994614326</v>
          </cell>
        </row>
        <row r="478">
          <cell r="A478" t="str">
            <v>re.105</v>
          </cell>
          <cell r="B478" t="str">
            <v>JUEGO DE SUSPENSIÓN COMPLETO</v>
          </cell>
          <cell r="C478" t="str">
            <v>u</v>
          </cell>
          <cell r="D478">
            <v>184400.01650166986</v>
          </cell>
          <cell r="E478" t="e">
            <v>#REF!</v>
          </cell>
          <cell r="F478" t="str">
            <v>=re.030</v>
          </cell>
          <cell r="H478">
            <v>183592.09710391</v>
          </cell>
          <cell r="I478">
            <v>0.99561865875563771</v>
          </cell>
          <cell r="J478" t="str">
            <v>=re.030</v>
          </cell>
          <cell r="L478">
            <v>185259.73773788541</v>
          </cell>
        </row>
        <row r="479">
          <cell r="A479" t="str">
            <v>re.110</v>
          </cell>
          <cell r="B479" t="str">
            <v>MORSETO DE RETENCIÓN - GRAMPA PEINE</v>
          </cell>
          <cell r="C479" t="str">
            <v>gl</v>
          </cell>
          <cell r="D479">
            <v>2425.2715358353166</v>
          </cell>
          <cell r="E479" t="e">
            <v>#REF!</v>
          </cell>
          <cell r="F479" t="str">
            <v>=re.030</v>
          </cell>
          <cell r="H479">
            <v>2414.6455936265834</v>
          </cell>
          <cell r="I479">
            <v>0.99561865875563771</v>
          </cell>
          <cell r="J479" t="str">
            <v>=re.030</v>
          </cell>
          <cell r="L479">
            <v>2436.5787877678449</v>
          </cell>
        </row>
        <row r="480">
          <cell r="A480" t="str">
            <v>re.115</v>
          </cell>
          <cell r="B480" t="str">
            <v>MORZA DE RETENCIÓN PKR 10</v>
          </cell>
          <cell r="C480" t="str">
            <v>u</v>
          </cell>
          <cell r="D480">
            <v>17754.230949116143</v>
          </cell>
          <cell r="E480" t="e">
            <v>#REF!</v>
          </cell>
          <cell r="F480" t="str">
            <v>=re.030</v>
          </cell>
          <cell r="H480">
            <v>17676.443604796848</v>
          </cell>
          <cell r="I480">
            <v>0.99561865875563771</v>
          </cell>
          <cell r="J480" t="str">
            <v>=re.030</v>
          </cell>
          <cell r="L480">
            <v>17837.00582988462</v>
          </cell>
        </row>
        <row r="481">
          <cell r="A481" t="str">
            <v>rg.004</v>
          </cell>
          <cell r="B481" t="str">
            <v>CUPLA E/F GAS PE80 50MM</v>
          </cell>
          <cell r="C481" t="str">
            <v>u</v>
          </cell>
          <cell r="D481">
            <v>23455.212802902606</v>
          </cell>
          <cell r="E481">
            <v>1.0227335308193863</v>
          </cell>
          <cell r="F481" t="str">
            <v>´=ga.211</v>
          </cell>
          <cell r="H481">
            <v>24142.691115991074</v>
          </cell>
          <cell r="I481">
            <v>1.0293102569081527</v>
          </cell>
          <cell r="J481" t="str">
            <v>´=ga.211</v>
          </cell>
          <cell r="L481">
            <v>24779.463343507872</v>
          </cell>
        </row>
        <row r="482">
          <cell r="A482" t="str">
            <v>rg.006</v>
          </cell>
          <cell r="B482" t="str">
            <v>CUPLA E/F GAS PE80 63MM</v>
          </cell>
          <cell r="C482" t="str">
            <v>u</v>
          </cell>
          <cell r="D482">
            <v>24138.374340851242</v>
          </cell>
          <cell r="E482">
            <v>1.0227335308193863</v>
          </cell>
          <cell r="F482" t="str">
            <v>´=ga.211</v>
          </cell>
          <cell r="H482">
            <v>24845.876294126752</v>
          </cell>
          <cell r="I482">
            <v>1.0293102569081527</v>
          </cell>
          <cell r="J482" t="str">
            <v>´=ga.211</v>
          </cell>
          <cell r="L482">
            <v>25501.195285551807</v>
          </cell>
        </row>
        <row r="483">
          <cell r="A483" t="str">
            <v>rg.008</v>
          </cell>
          <cell r="B483" t="str">
            <v xml:space="preserve">TUBO PEAD GAS 25MM 4BAR </v>
          </cell>
          <cell r="C483" t="str">
            <v>m</v>
          </cell>
          <cell r="D483">
            <v>2626.1388102598476</v>
          </cell>
          <cell r="E483">
            <v>1.0227335308193863</v>
          </cell>
          <cell r="F483" t="str">
            <v>´=ga.211</v>
          </cell>
          <cell r="H483">
            <v>2703.1116134650342</v>
          </cell>
          <cell r="I483">
            <v>1.0293102569081527</v>
          </cell>
          <cell r="J483" t="str">
            <v>´=ga.211</v>
          </cell>
          <cell r="L483">
            <v>2774.407161880205</v>
          </cell>
        </row>
        <row r="484">
          <cell r="A484" t="str">
            <v>rg.018</v>
          </cell>
          <cell r="B484" t="str">
            <v xml:space="preserve">TUBO PEAD GAS 50MM 4BAR </v>
          </cell>
          <cell r="C484" t="str">
            <v>m</v>
          </cell>
          <cell r="D484">
            <v>11194.768669138515</v>
          </cell>
          <cell r="E484">
            <v>1.0227335308193863</v>
          </cell>
          <cell r="F484" t="str">
            <v>´=ga.211</v>
          </cell>
          <cell r="H484">
            <v>11522.890214858304</v>
          </cell>
          <cell r="I484">
            <v>1.0293102569081527</v>
          </cell>
          <cell r="J484" t="str">
            <v>´=ga.211</v>
          </cell>
          <cell r="L484">
            <v>11826.810620180759</v>
          </cell>
        </row>
        <row r="485">
          <cell r="A485" t="str">
            <v>rg.020</v>
          </cell>
          <cell r="B485" t="str">
            <v xml:space="preserve">TUBO PEAD GAS 63MM 4BAR </v>
          </cell>
          <cell r="C485" t="str">
            <v>m</v>
          </cell>
          <cell r="D485">
            <v>17578.092920815248</v>
          </cell>
          <cell r="E485">
            <v>1.0227335308193863</v>
          </cell>
          <cell r="F485" t="str">
            <v>´=ga.211</v>
          </cell>
          <cell r="H485">
            <v>18093.311340279724</v>
          </cell>
          <cell r="I485">
            <v>1.0293102569081527</v>
          </cell>
          <cell r="J485" t="str">
            <v>´=ga.211</v>
          </cell>
          <cell r="L485">
            <v>18570.528983911576</v>
          </cell>
        </row>
        <row r="486">
          <cell r="A486" t="str">
            <v>rg.026</v>
          </cell>
          <cell r="B486" t="str">
            <v>TE NORMAL GAS E/F PE80 63MM</v>
          </cell>
          <cell r="C486" t="str">
            <v>u</v>
          </cell>
          <cell r="D486">
            <v>69083.53027893453</v>
          </cell>
          <cell r="E486">
            <v>1.0227335308193863</v>
          </cell>
          <cell r="F486" t="str">
            <v>´=ga.211</v>
          </cell>
          <cell r="H486">
            <v>71108.386299532242</v>
          </cell>
          <cell r="I486">
            <v>1.0293102569081527</v>
          </cell>
          <cell r="J486" t="str">
            <v>´=ga.211</v>
          </cell>
          <cell r="L486">
            <v>72983.895757924256</v>
          </cell>
        </row>
        <row r="487">
          <cell r="A487" t="str">
            <v>rg.028</v>
          </cell>
          <cell r="B487" t="str">
            <v>TOMA SERVICIO GAS E/F 63X25MM</v>
          </cell>
          <cell r="C487" t="str">
            <v>u</v>
          </cell>
          <cell r="D487">
            <v>50041.138131258333</v>
          </cell>
          <cell r="E487">
            <v>1.0227335308193863</v>
          </cell>
          <cell r="F487" t="str">
            <v>´=ga.211</v>
          </cell>
          <cell r="H487">
            <v>51507.856745861871</v>
          </cell>
          <cell r="I487">
            <v>1.0293102569081527</v>
          </cell>
          <cell r="J487" t="str">
            <v>´=ga.211</v>
          </cell>
          <cell r="L487">
            <v>52866.39513402665</v>
          </cell>
        </row>
        <row r="488">
          <cell r="A488" t="str">
            <v>rg.030</v>
          </cell>
          <cell r="B488" t="str">
            <v>TOMA SERVICIO GAS E/F 50X25MM</v>
          </cell>
          <cell r="C488" t="str">
            <v>u</v>
          </cell>
          <cell r="D488">
            <v>44414.478370352248</v>
          </cell>
          <cell r="E488">
            <v>1.0227335308193863</v>
          </cell>
          <cell r="F488" t="str">
            <v>´=ga.211</v>
          </cell>
          <cell r="H488">
            <v>45716.278141828865</v>
          </cell>
          <cell r="I488">
            <v>1.0293102569081527</v>
          </cell>
          <cell r="J488" t="str">
            <v>´=ga.211</v>
          </cell>
          <cell r="L488">
            <v>46922.061545439079</v>
          </cell>
        </row>
        <row r="489">
          <cell r="A489" t="str">
            <v>rv.010</v>
          </cell>
          <cell r="B489" t="str">
            <v>ADOQUINES PARA PAVIMENTO 8 CM</v>
          </cell>
          <cell r="C489" t="str">
            <v>m2</v>
          </cell>
          <cell r="D489">
            <v>14976.631702255296</v>
          </cell>
          <cell r="E489">
            <v>1.0636403000403185</v>
          </cell>
          <cell r="F489">
            <v>1.0280184864240323</v>
          </cell>
          <cell r="G489">
            <v>1.0346509465410461</v>
          </cell>
          <cell r="H489">
            <v>15271.014934282375</v>
          </cell>
          <cell r="I489">
            <v>1.01965617088539</v>
          </cell>
          <cell r="J489">
            <v>1.0185371570087975</v>
          </cell>
          <cell r="K489">
            <v>1.0010986480649156</v>
          </cell>
          <cell r="L489">
            <v>16223.976296731411</v>
          </cell>
        </row>
        <row r="490">
          <cell r="A490" t="str">
            <v>rv.016</v>
          </cell>
          <cell r="B490" t="str">
            <v>GAVION DE 4,00 X 1,00 X 1,00 MTS.</v>
          </cell>
          <cell r="C490" t="str">
            <v>u</v>
          </cell>
          <cell r="D490">
            <v>697985.12359975069</v>
          </cell>
          <cell r="E490" t="e">
            <v>#REF!</v>
          </cell>
          <cell r="F490" t="e">
            <v>#REF!</v>
          </cell>
          <cell r="G490">
            <v>0.95851409918749997</v>
          </cell>
          <cell r="H490">
            <v>730390.95857343799</v>
          </cell>
          <cell r="I490">
            <v>1.0102270690174686</v>
          </cell>
          <cell r="J490">
            <v>0.99449930898141115</v>
          </cell>
          <cell r="K490">
            <v>1.0158147521009</v>
          </cell>
          <cell r="L490">
            <v>748957.0487409964</v>
          </cell>
        </row>
        <row r="491">
          <cell r="A491" t="str">
            <v>rv.017</v>
          </cell>
          <cell r="B491" t="str">
            <v>GAVION DE 4,00 X 1,50 X 1,00 MTS.</v>
          </cell>
          <cell r="C491" t="str">
            <v>u</v>
          </cell>
          <cell r="D491">
            <v>956992.07501809241</v>
          </cell>
          <cell r="E491" t="e">
            <v>#REF!</v>
          </cell>
          <cell r="F491" t="str">
            <v>´=rv.016</v>
          </cell>
          <cell r="H491">
            <v>1001423.0037092693</v>
          </cell>
          <cell r="I491">
            <v>1.0102270690174686</v>
          </cell>
          <cell r="J491" t="str">
            <v>´=rv.016</v>
          </cell>
          <cell r="L491">
            <v>1026878.5622214495</v>
          </cell>
        </row>
        <row r="492">
          <cell r="A492" t="str">
            <v>rv.018</v>
          </cell>
          <cell r="B492" t="str">
            <v>GAVION DE 4,00 X 2,00 X 1,00 MTS.</v>
          </cell>
          <cell r="C492" t="str">
            <v>u</v>
          </cell>
          <cell r="D492">
            <v>1128712.8038542632</v>
          </cell>
          <cell r="E492" t="e">
            <v>#REF!</v>
          </cell>
          <cell r="F492" t="str">
            <v>´=rv.016</v>
          </cell>
          <cell r="H492">
            <v>1181116.328825898</v>
          </cell>
          <cell r="I492">
            <v>1.0102270690174686</v>
          </cell>
          <cell r="J492" t="str">
            <v>´=rv.016</v>
          </cell>
          <cell r="L492">
            <v>1211139.5814441768</v>
          </cell>
        </row>
        <row r="493">
          <cell r="A493" t="str">
            <v>rv.019</v>
          </cell>
          <cell r="B493" t="str">
            <v>COLCHONETAS DE 4,00 X 2,00 X 0,17 MTS.</v>
          </cell>
          <cell r="C493" t="str">
            <v>u</v>
          </cell>
          <cell r="D493">
            <v>289492.7032310557</v>
          </cell>
          <cell r="E493" t="e">
            <v>#REF!</v>
          </cell>
          <cell r="F493" t="str">
            <v>´=rv.016</v>
          </cell>
          <cell r="H493">
            <v>302933.17989710532</v>
          </cell>
          <cell r="I493">
            <v>1.0102270690174686</v>
          </cell>
          <cell r="J493" t="str">
            <v>´=rv.016</v>
          </cell>
          <cell r="L493">
            <v>310633.55552018248</v>
          </cell>
        </row>
        <row r="494">
          <cell r="A494" t="str">
            <v>rv.020</v>
          </cell>
          <cell r="B494" t="str">
            <v>MALLA GEOTEXTIL 150 GRS./M2</v>
          </cell>
          <cell r="C494" t="str">
            <v>m2</v>
          </cell>
          <cell r="D494">
            <v>4249.0122733250128</v>
          </cell>
          <cell r="E494">
            <v>1.0036622106637978</v>
          </cell>
          <cell r="G494">
            <v>1.0036622106637978</v>
          </cell>
          <cell r="H494">
            <v>4313.3705833237027</v>
          </cell>
          <cell r="I494">
            <v>1.0151466519413763</v>
          </cell>
          <cell r="K494">
            <v>1.0151466519413763</v>
          </cell>
          <cell r="L494">
            <v>4356.9419404238142</v>
          </cell>
        </row>
        <row r="495">
          <cell r="A495" t="str">
            <v>rv.021</v>
          </cell>
          <cell r="B495" t="str">
            <v>DEFENSA METÁLICA  E=3,2MM X7,62M</v>
          </cell>
          <cell r="C495" t="str">
            <v>u</v>
          </cell>
          <cell r="D495">
            <v>933716.59273388691</v>
          </cell>
          <cell r="E495" t="e">
            <v>#REF!</v>
          </cell>
          <cell r="F495" t="e">
            <v>#REF!</v>
          </cell>
          <cell r="G495">
            <v>1.0127208480565371</v>
          </cell>
          <cell r="H495">
            <v>928580.50625832821</v>
          </cell>
          <cell r="I495">
            <v>0.99449930898141115</v>
          </cell>
          <cell r="J495">
            <v>0.99449930898141115</v>
          </cell>
          <cell r="K495">
            <v>1.0033714761348254</v>
          </cell>
          <cell r="L495">
            <v>940850.62089649623</v>
          </cell>
        </row>
        <row r="496">
          <cell r="A496" t="str">
            <v>rv.022</v>
          </cell>
          <cell r="B496" t="str">
            <v>POSTE METÁLICO ALTURA 1500 MM PERFIL 190X80X4,75 MM</v>
          </cell>
          <cell r="C496" t="str">
            <v>u</v>
          </cell>
          <cell r="D496">
            <v>209654.35050072675</v>
          </cell>
          <cell r="E496" t="e">
            <v>#REF!</v>
          </cell>
          <cell r="F496" t="str">
            <v>=rv.021</v>
          </cell>
          <cell r="H496">
            <v>208501.10669791931</v>
          </cell>
          <cell r="I496">
            <v>0.99449930898141115</v>
          </cell>
          <cell r="J496" t="str">
            <v>=rv.021</v>
          </cell>
          <cell r="L496">
            <v>211256.20705176698</v>
          </cell>
        </row>
        <row r="497">
          <cell r="A497" t="str">
            <v>rv.024</v>
          </cell>
          <cell r="B497" t="str">
            <v>ALAS TERMINALES</v>
          </cell>
          <cell r="C497" t="str">
            <v>u</v>
          </cell>
          <cell r="D497">
            <v>139350.01855751572</v>
          </cell>
          <cell r="E497" t="e">
            <v>#REF!</v>
          </cell>
          <cell r="F497" t="str">
            <v>=rv.021</v>
          </cell>
          <cell r="H497">
            <v>138583.4971619962</v>
          </cell>
          <cell r="I497">
            <v>0.99449930898141115</v>
          </cell>
          <cell r="J497" t="str">
            <v>=rv.021</v>
          </cell>
          <cell r="L497">
            <v>140414.71738003389</v>
          </cell>
        </row>
        <row r="498">
          <cell r="A498" t="str">
            <v>rv.025</v>
          </cell>
          <cell r="B498" t="str">
            <v>Emulsión lenta 1 (CRL ? 1) - E.A.I.GR.</v>
          </cell>
          <cell r="C498" t="str">
            <v>tn</v>
          </cell>
          <cell r="D498">
            <v>4353451.2831395669</v>
          </cell>
          <cell r="E498">
            <v>1.0245784924152024</v>
          </cell>
          <cell r="F498">
            <v>641753.81037686614</v>
          </cell>
          <cell r="G498">
            <v>1.0245784924152024</v>
          </cell>
          <cell r="H498">
            <v>4476973.9890768258</v>
          </cell>
          <cell r="I498">
            <v>1.0283735128530433</v>
          </cell>
          <cell r="J498">
            <v>641753.81037686614</v>
          </cell>
          <cell r="K498">
            <v>1.0283735128530433</v>
          </cell>
          <cell r="L498">
            <v>4738367.1237572841</v>
          </cell>
        </row>
        <row r="499">
          <cell r="A499" t="str">
            <v>rv.026</v>
          </cell>
          <cell r="B499" t="str">
            <v>Emulsión rápida 1 - EBCR 0 (D)</v>
          </cell>
          <cell r="C499" t="str">
            <v>tn</v>
          </cell>
          <cell r="D499">
            <v>3390237.1205819054</v>
          </cell>
          <cell r="E499">
            <v>1.0245784924152024</v>
          </cell>
          <cell r="F499">
            <v>554241.92714365711</v>
          </cell>
          <cell r="G499">
            <v>1.0245784924152024</v>
          </cell>
          <cell r="H499">
            <v>3486430.0570976008</v>
          </cell>
          <cell r="I499">
            <v>1.0283735128530433</v>
          </cell>
          <cell r="J499">
            <v>554241.92714365711</v>
          </cell>
          <cell r="K499">
            <v>1.0283735128530433</v>
          </cell>
          <cell r="L499">
            <v>3689989.1762018045</v>
          </cell>
        </row>
        <row r="500">
          <cell r="A500" t="str">
            <v>rv.027</v>
          </cell>
          <cell r="B500" t="str">
            <v xml:space="preserve">Fuel-oil </v>
          </cell>
          <cell r="C500" t="str">
            <v>tn</v>
          </cell>
          <cell r="D500">
            <v>2321461.8129696362</v>
          </cell>
          <cell r="E500">
            <v>1.0299248120300752</v>
          </cell>
          <cell r="F500">
            <v>482403.64214783913</v>
          </cell>
          <cell r="G500">
            <v>1.0299248120300752</v>
          </cell>
          <cell r="H500">
            <v>2316470.0183652337</v>
          </cell>
          <cell r="I500">
            <v>0.99784971926890453</v>
          </cell>
          <cell r="J500">
            <v>482403.64214783913</v>
          </cell>
          <cell r="K500">
            <v>0.99784971926890453</v>
          </cell>
          <cell r="L500">
            <v>2326576.8617618014</v>
          </cell>
        </row>
        <row r="501">
          <cell r="A501" t="str">
            <v>rv.028</v>
          </cell>
          <cell r="B501" t="str">
            <v>C.A. (50-60) Cemento Asfáltico (Asfasol AM3G)</v>
          </cell>
          <cell r="C501" t="str">
            <v>tn</v>
          </cell>
          <cell r="D501">
            <v>4591978.7913845638</v>
          </cell>
          <cell r="E501">
            <v>1.0245784924152024</v>
          </cell>
          <cell r="F501">
            <v>770104.57245223934</v>
          </cell>
          <cell r="G501">
            <v>1.0245784924152024</v>
          </cell>
          <cell r="H501">
            <v>4722269.3606428159</v>
          </cell>
          <cell r="I501">
            <v>1.0283735128530433</v>
          </cell>
          <cell r="J501">
            <v>770104.57245223934</v>
          </cell>
          <cell r="K501">
            <v>1.0283735128530433</v>
          </cell>
          <cell r="L501">
            <v>4997984.3400006574</v>
          </cell>
        </row>
        <row r="502">
          <cell r="A502" t="str">
            <v>rv.029</v>
          </cell>
          <cell r="B502" t="str">
            <v>JUNTA DE DILATACIÓN</v>
          </cell>
          <cell r="C502" t="str">
            <v>m</v>
          </cell>
          <cell r="D502">
            <v>3815857.6299358434</v>
          </cell>
          <cell r="E502">
            <v>0.96120084857870003</v>
          </cell>
          <cell r="G502">
            <v>0.96120084857870003</v>
          </cell>
          <cell r="H502">
            <v>3715445.0721491897</v>
          </cell>
          <cell r="I502">
            <v>0.97368545487680003</v>
          </cell>
          <cell r="K502">
            <v>0.97368545487680003</v>
          </cell>
          <cell r="L502">
            <v>3766612.7790893097</v>
          </cell>
        </row>
        <row r="503">
          <cell r="A503" t="str">
            <v>rv.030</v>
          </cell>
          <cell r="B503" t="str">
            <v>APOYO DE NEOPRENE</v>
          </cell>
          <cell r="C503" t="str">
            <v>cm3</v>
          </cell>
          <cell r="D503">
            <v>201.7786561246154</v>
          </cell>
          <cell r="E503">
            <v>0.96120084857870003</v>
          </cell>
          <cell r="F503" t="str">
            <v>=rv.030</v>
          </cell>
          <cell r="H503">
            <v>196.46894257312556</v>
          </cell>
          <cell r="I503">
            <v>0.97368545487680003</v>
          </cell>
          <cell r="J503" t="str">
            <v>=rv.030</v>
          </cell>
          <cell r="L503">
            <v>199.17463868252921</v>
          </cell>
        </row>
        <row r="504">
          <cell r="A504" t="str">
            <v>rv.031</v>
          </cell>
          <cell r="B504" t="str">
            <v>MATERIAL TERMOSPLASTICO (SUBCONTRATO)</v>
          </cell>
          <cell r="C504" t="str">
            <v>m2</v>
          </cell>
          <cell r="D504">
            <v>18194.270854987051</v>
          </cell>
          <cell r="E504" t="e">
            <v>#REF!</v>
          </cell>
          <cell r="F504" t="str">
            <v>prom.resinas y microesferas</v>
          </cell>
          <cell r="G504">
            <v>0.97051500744020613</v>
          </cell>
          <cell r="H504">
            <v>17986.4770762718</v>
          </cell>
          <cell r="I504">
            <v>0.98857916426706949</v>
          </cell>
          <cell r="J504" t="str">
            <v>prom.resinas y microesferas</v>
          </cell>
          <cell r="K504">
            <v>0.9885791642670696</v>
          </cell>
          <cell r="L504">
            <v>18359.60775160724</v>
          </cell>
        </row>
        <row r="505">
          <cell r="A505" t="str">
            <v>rv.032</v>
          </cell>
          <cell r="B505" t="str">
            <v>DILUIDO MEDIO 1 (EM – 1) Y RÁPIDO 1 (ER – 1)</v>
          </cell>
          <cell r="C505" t="str">
            <v>tn</v>
          </cell>
          <cell r="D505">
            <v>4024418.6805267613</v>
          </cell>
          <cell r="E505">
            <v>1.0245784924152024</v>
          </cell>
          <cell r="F505" t="str">
            <v>=rv.026</v>
          </cell>
          <cell r="H505">
            <v>4138605.5756847151</v>
          </cell>
          <cell r="I505">
            <v>1.0283735128530433</v>
          </cell>
          <cell r="J505" t="str">
            <v>=rv.026</v>
          </cell>
          <cell r="L505">
            <v>4380242.6920212619</v>
          </cell>
        </row>
        <row r="506">
          <cell r="A506" t="str">
            <v>rv.033</v>
          </cell>
          <cell r="B506" t="str">
            <v>PORTICO DE SEÑAL AÉREA DNV 130 K 16 M. LUZ</v>
          </cell>
          <cell r="C506" t="str">
            <v>u</v>
          </cell>
          <cell r="D506">
            <v>39296040.510537334</v>
          </cell>
          <cell r="E506" t="e">
            <v>#REF!</v>
          </cell>
          <cell r="F506" t="str">
            <v>=rv.021</v>
          </cell>
          <cell r="H506">
            <v>39079885.133434914</v>
          </cell>
          <cell r="I506">
            <v>0.99449930898141115</v>
          </cell>
          <cell r="J506" t="str">
            <v>=rv.021</v>
          </cell>
          <cell r="L506">
            <v>39596280.499697626</v>
          </cell>
        </row>
        <row r="507">
          <cell r="A507" t="str">
            <v>rv.034</v>
          </cell>
          <cell r="B507" t="str">
            <v xml:space="preserve">COLUMNA DE BRAZO TIPO DNV 130 K </v>
          </cell>
          <cell r="C507" t="str">
            <v>u</v>
          </cell>
          <cell r="D507">
            <v>13633964.780711371</v>
          </cell>
          <cell r="E507" t="e">
            <v>#REF!</v>
          </cell>
          <cell r="F507" t="str">
            <v>=rv.021</v>
          </cell>
          <cell r="H507">
            <v>13558968.553094355</v>
          </cell>
          <cell r="I507">
            <v>0.99449930898141115</v>
          </cell>
          <cell r="J507" t="str">
            <v>=rv.021</v>
          </cell>
          <cell r="L507">
            <v>13738134.599980438</v>
          </cell>
        </row>
        <row r="508">
          <cell r="A508" t="str">
            <v>rv.035</v>
          </cell>
          <cell r="B508" t="str">
            <v>CARTELES REFLECTIVOS 2,10X1,20M</v>
          </cell>
          <cell r="C508" t="str">
            <v>m2</v>
          </cell>
          <cell r="D508">
            <v>1495200.6364415796</v>
          </cell>
          <cell r="E508">
            <v>0.95997022629238038</v>
          </cell>
          <cell r="G508">
            <v>0.95997022629238038</v>
          </cell>
          <cell r="H508">
            <v>1510547.7721577464</v>
          </cell>
          <cell r="I508">
            <v>1.0102642651040408</v>
          </cell>
          <cell r="K508">
            <v>1.0102642651040408</v>
          </cell>
          <cell r="L508">
            <v>1552160.8416940283</v>
          </cell>
        </row>
        <row r="509">
          <cell r="A509" t="str">
            <v>rv.037</v>
          </cell>
          <cell r="B509" t="str">
            <v>AGREGADO ZARAND. PÉTREO FINO VIAL</v>
          </cell>
          <cell r="C509" t="str">
            <v>m3</v>
          </cell>
          <cell r="D509">
            <v>65427.387763972532</v>
          </cell>
          <cell r="E509" t="e">
            <v>#REF!</v>
          </cell>
          <cell r="F509" t="str">
            <v>=RV.038</v>
          </cell>
          <cell r="H509">
            <v>66726.903142887648</v>
          </cell>
          <cell r="I509">
            <v>1.019861948082095</v>
          </cell>
          <cell r="J509" t="str">
            <v>=RV.038</v>
          </cell>
          <cell r="L509">
            <v>67894.666209383242</v>
          </cell>
        </row>
        <row r="510">
          <cell r="A510" t="str">
            <v>rv.038</v>
          </cell>
          <cell r="B510" t="str">
            <v>AGREGADO ZARAND. PÉTREO TRITURADO  VIAL</v>
          </cell>
          <cell r="C510" t="str">
            <v>m3</v>
          </cell>
          <cell r="D510">
            <v>75578.375995432682</v>
          </cell>
          <cell r="E510" t="e">
            <v>#REF!</v>
          </cell>
          <cell r="F510">
            <v>77784.389470638562</v>
          </cell>
          <cell r="G510" t="str">
            <v>OJO CON ESTA FORMULA! REVISAR BIEN LOS PASOS!!</v>
          </cell>
          <cell r="H510">
            <v>77079.509775583021</v>
          </cell>
          <cell r="I510">
            <v>1.019861948082095</v>
          </cell>
          <cell r="J510">
            <v>79329.338975901832</v>
          </cell>
          <cell r="K510" t="str">
            <v>OJO CON ESTA FORMULA! REVISAR BIEN LOS PASOS!!</v>
          </cell>
          <cell r="L510">
            <v>78428.450014975897</v>
          </cell>
        </row>
        <row r="511">
          <cell r="A511" t="str">
            <v>rv.039</v>
          </cell>
          <cell r="B511" t="str">
            <v xml:space="preserve">MATERIAL TERMOSPLASTICO </v>
          </cell>
          <cell r="C511" t="str">
            <v>kg</v>
          </cell>
          <cell r="D511">
            <v>4426.4147997641649</v>
          </cell>
          <cell r="E511" t="e">
            <v>#REF!</v>
          </cell>
          <cell r="F511" t="str">
            <v>=rv.031</v>
          </cell>
          <cell r="H511">
            <v>4375.861443450246</v>
          </cell>
          <cell r="I511">
            <v>0.98857916426706949</v>
          </cell>
          <cell r="J511" t="str">
            <v>=rv.031</v>
          </cell>
          <cell r="L511">
            <v>4466.6389830787757</v>
          </cell>
        </row>
        <row r="512">
          <cell r="A512" t="str">
            <v>rv.040</v>
          </cell>
          <cell r="B512" t="str">
            <v>ADOQUIN 10X10 ESF.4/7 COLOR GRIS O MIXTO (110KG POR M2)</v>
          </cell>
          <cell r="C512" t="str">
            <v>m2</v>
          </cell>
          <cell r="D512">
            <v>18106.179827663509</v>
          </cell>
          <cell r="E512">
            <v>1.0636403000403185</v>
          </cell>
          <cell r="F512" t="str">
            <v>=rv.010</v>
          </cell>
          <cell r="H512">
            <v>18462.077992437662</v>
          </cell>
          <cell r="I512">
            <v>1.01965617088539</v>
          </cell>
          <cell r="J512" t="str">
            <v>=rv.010</v>
          </cell>
          <cell r="L512">
            <v>19614.172144203385</v>
          </cell>
        </row>
        <row r="513">
          <cell r="A513" t="str">
            <v>sa.001</v>
          </cell>
          <cell r="B513" t="str">
            <v>RAMAL Y PVC 0.110X0.110</v>
          </cell>
          <cell r="C513" t="str">
            <v>u</v>
          </cell>
          <cell r="D513">
            <v>19303.934257787685</v>
          </cell>
          <cell r="E513">
            <v>1.0102895617542402</v>
          </cell>
          <cell r="F513">
            <v>1.0102895617542402</v>
          </cell>
          <cell r="G513">
            <v>1.0102895617542402</v>
          </cell>
          <cell r="H513">
            <v>20109.945698187974</v>
          </cell>
          <cell r="I513">
            <v>1.0417537394003051</v>
          </cell>
          <cell r="J513">
            <v>1.0417537394003051</v>
          </cell>
          <cell r="K513">
            <v>1.0417537394003051</v>
          </cell>
          <cell r="L513">
            <v>20287.847533039116</v>
          </cell>
        </row>
        <row r="514">
          <cell r="A514" t="str">
            <v>sa.002</v>
          </cell>
          <cell r="B514" t="str">
            <v>CURVA PVC 45° 110</v>
          </cell>
          <cell r="C514" t="str">
            <v>u</v>
          </cell>
          <cell r="D514">
            <v>14545.546091010739</v>
          </cell>
          <cell r="E514">
            <v>1.0102895617542402</v>
          </cell>
          <cell r="F514" t="str">
            <v>=sa.001</v>
          </cell>
          <cell r="H514">
            <v>15152.877031929929</v>
          </cell>
          <cell r="I514">
            <v>1.0417537394003051</v>
          </cell>
          <cell r="J514" t="str">
            <v>=sa.001</v>
          </cell>
          <cell r="L514">
            <v>15286.926355966491</v>
          </cell>
        </row>
        <row r="515">
          <cell r="A515" t="str">
            <v>sa.003</v>
          </cell>
          <cell r="B515" t="str">
            <v>SOPAPA PVC DIAMETRO 50 MM RECTA CROMADA</v>
          </cell>
          <cell r="C515" t="str">
            <v>u</v>
          </cell>
          <cell r="D515">
            <v>11162.263104285705</v>
          </cell>
          <cell r="E515">
            <v>1.012479155402473</v>
          </cell>
          <cell r="F515">
            <v>1.012479155402473</v>
          </cell>
          <cell r="G515">
            <v>1.012479155402473</v>
          </cell>
          <cell r="H515">
            <v>11598.928859641666</v>
          </cell>
          <cell r="I515">
            <v>1.0391198228599634</v>
          </cell>
          <cell r="J515">
            <v>1.0391198228599634</v>
          </cell>
          <cell r="K515">
            <v>1.0391198228599634</v>
          </cell>
          <cell r="L515">
            <v>11626.371573759452</v>
          </cell>
        </row>
        <row r="516">
          <cell r="A516" t="str">
            <v>sa.004</v>
          </cell>
          <cell r="B516" t="str">
            <v>SOPAPA PVC DIAMETRO 40 MM P/DUCHA</v>
          </cell>
          <cell r="C516" t="str">
            <v>u</v>
          </cell>
          <cell r="D516">
            <v>10946.750673494453</v>
          </cell>
          <cell r="E516">
            <v>1.012479155402473</v>
          </cell>
          <cell r="F516" t="str">
            <v>=sa.003</v>
          </cell>
          <cell r="H516">
            <v>11374.985620733742</v>
          </cell>
          <cell r="I516">
            <v>1.0391198228599634</v>
          </cell>
          <cell r="J516" t="str">
            <v>=sa.003</v>
          </cell>
          <cell r="L516">
            <v>11401.898491936003</v>
          </cell>
        </row>
        <row r="517">
          <cell r="A517" t="str">
            <v>sa.005</v>
          </cell>
          <cell r="B517" t="str">
            <v>CURVA PVC 90° 110 MM</v>
          </cell>
          <cell r="C517" t="str">
            <v>u</v>
          </cell>
          <cell r="D517">
            <v>11523.037977718313</v>
          </cell>
          <cell r="E517">
            <v>1.0102895617542402</v>
          </cell>
          <cell r="F517" t="str">
            <v>=sa.001</v>
          </cell>
          <cell r="H517">
            <v>12004.167902539783</v>
          </cell>
          <cell r="I517">
            <v>1.0417537394003051</v>
          </cell>
          <cell r="J517" t="str">
            <v>=sa.001</v>
          </cell>
          <cell r="L517">
            <v>12110.362296486626</v>
          </cell>
        </row>
        <row r="518">
          <cell r="A518" t="str">
            <v>sa.006</v>
          </cell>
          <cell r="B518" t="str">
            <v>RAMAL T PVC 110X110</v>
          </cell>
          <cell r="C518" t="str">
            <v>u</v>
          </cell>
          <cell r="D518">
            <v>12978.299848597069</v>
          </cell>
          <cell r="E518">
            <v>1.0102895617542402</v>
          </cell>
          <cell r="F518" t="str">
            <v>=sa.001</v>
          </cell>
          <cell r="H518">
            <v>13520.192398334411</v>
          </cell>
          <cell r="I518">
            <v>1.0417537394003051</v>
          </cell>
          <cell r="J518" t="str">
            <v>=sa.001</v>
          </cell>
          <cell r="L518">
            <v>13639.798242691359</v>
          </cell>
        </row>
        <row r="519">
          <cell r="A519" t="str">
            <v>sa.007</v>
          </cell>
          <cell r="B519" t="str">
            <v>CURVA PVC 45° DIAM. 50 MM</v>
          </cell>
          <cell r="C519" t="str">
            <v>u</v>
          </cell>
          <cell r="D519">
            <v>3111.1022658528805</v>
          </cell>
          <cell r="E519">
            <v>1.0230580809960594</v>
          </cell>
          <cell r="F519">
            <v>1.0230580809960594</v>
          </cell>
          <cell r="G519">
            <v>1.0230580809960594</v>
          </cell>
          <cell r="H519">
            <v>3202.4217876570287</v>
          </cell>
          <cell r="I519">
            <v>1.0293527868905055</v>
          </cell>
          <cell r="J519">
            <v>1.0293527868905055</v>
          </cell>
          <cell r="K519">
            <v>1.0293527868905055</v>
          </cell>
          <cell r="L519">
            <v>3202.4217876570287</v>
          </cell>
        </row>
        <row r="520">
          <cell r="A520" t="str">
            <v>sa.008</v>
          </cell>
          <cell r="B520" t="str">
            <v>CODO PVC A 90° DIAM. 50 MM</v>
          </cell>
          <cell r="C520" t="str">
            <v>u</v>
          </cell>
          <cell r="D520">
            <v>2648.7382133135711</v>
          </cell>
          <cell r="E520">
            <v>1.0230580809960594</v>
          </cell>
          <cell r="F520" t="str">
            <v>=sa.007</v>
          </cell>
          <cell r="H520">
            <v>2726.4860616177025</v>
          </cell>
          <cell r="I520">
            <v>1.0293527868905055</v>
          </cell>
          <cell r="J520" t="str">
            <v>=sa.007</v>
          </cell>
          <cell r="L520">
            <v>2726.4860616177025</v>
          </cell>
        </row>
        <row r="521">
          <cell r="A521" t="str">
            <v>sa.009</v>
          </cell>
          <cell r="B521" t="str">
            <v>CODO PVC A 90° DIAM. 40 MM</v>
          </cell>
          <cell r="C521" t="str">
            <v>u</v>
          </cell>
          <cell r="D521">
            <v>2175.3950490411171</v>
          </cell>
          <cell r="E521">
            <v>1.0230580809960594</v>
          </cell>
          <cell r="F521" t="str">
            <v>=sa.007</v>
          </cell>
          <cell r="H521">
            <v>2239.2489563182817</v>
          </cell>
          <cell r="I521">
            <v>1.0293527868905055</v>
          </cell>
          <cell r="J521" t="str">
            <v>=sa.007</v>
          </cell>
          <cell r="L521">
            <v>2239.2489563182817</v>
          </cell>
        </row>
        <row r="522">
          <cell r="A522" t="str">
            <v>sa.010</v>
          </cell>
          <cell r="B522" t="str">
            <v>CODO PVC A 45° DIAM. 40 MM</v>
          </cell>
          <cell r="C522" t="str">
            <v>u</v>
          </cell>
          <cell r="D522">
            <v>2259.6890628953329</v>
          </cell>
          <cell r="E522">
            <v>1.0230580809960594</v>
          </cell>
          <cell r="F522" t="str">
            <v>=sa.007</v>
          </cell>
          <cell r="H522">
            <v>2326.0172343973054</v>
          </cell>
          <cell r="I522">
            <v>1.0293527868905055</v>
          </cell>
          <cell r="J522" t="str">
            <v>=sa.007</v>
          </cell>
          <cell r="L522">
            <v>2326.0172343973054</v>
          </cell>
        </row>
        <row r="523">
          <cell r="A523" t="str">
            <v>sa.011</v>
          </cell>
          <cell r="B523" t="str">
            <v>CODO PVC A 90° 2.2 DIAM. 100 MM</v>
          </cell>
          <cell r="C523" t="str">
            <v>u</v>
          </cell>
          <cell r="D523">
            <v>4220.0308566895201</v>
          </cell>
          <cell r="E523">
            <v>1.0102895617542402</v>
          </cell>
          <cell r="F523" t="str">
            <v>=sa.001</v>
          </cell>
          <cell r="H523">
            <v>4396.2329253409807</v>
          </cell>
          <cell r="I523">
            <v>1.0417537394003051</v>
          </cell>
          <cell r="J523" t="str">
            <v>=sa.001</v>
          </cell>
          <cell r="L523">
            <v>4435.1240250778455</v>
          </cell>
        </row>
        <row r="524">
          <cell r="A524" t="str">
            <v>sa.012</v>
          </cell>
          <cell r="B524" t="str">
            <v>SOMBRERETE PVC DIAM. 100 MM</v>
          </cell>
          <cell r="C524" t="str">
            <v>u</v>
          </cell>
          <cell r="D524">
            <v>6375.0104819321614</v>
          </cell>
          <cell r="E524">
            <v>1.0102895617542402</v>
          </cell>
          <cell r="F524" t="str">
            <v>=sa.001</v>
          </cell>
          <cell r="H524">
            <v>6641.1910082689701</v>
          </cell>
          <cell r="I524">
            <v>1.0417537394003051</v>
          </cell>
          <cell r="J524" t="str">
            <v>=sa.001</v>
          </cell>
          <cell r="L524">
            <v>6699.9420404049952</v>
          </cell>
        </row>
        <row r="525">
          <cell r="A525" t="str">
            <v>sa.014</v>
          </cell>
          <cell r="B525" t="str">
            <v>BOCA ACCESO PVC P/COCINA</v>
          </cell>
          <cell r="C525" t="str">
            <v>u</v>
          </cell>
          <cell r="D525">
            <v>7672.6084554241288</v>
          </cell>
          <cell r="E525">
            <v>1.0076332210396368</v>
          </cell>
          <cell r="F525">
            <v>1.0076332210396368</v>
          </cell>
          <cell r="G525">
            <v>1.0076332210396368</v>
          </cell>
          <cell r="H525">
            <v>7943.2780801174558</v>
          </cell>
          <cell r="I525">
            <v>1.0352773931141994</v>
          </cell>
          <cell r="J525">
            <v>1.0352773931141994</v>
          </cell>
          <cell r="K525">
            <v>1.0352773931141994</v>
          </cell>
          <cell r="L525">
            <v>7971.2242247992444</v>
          </cell>
        </row>
        <row r="526">
          <cell r="A526" t="str">
            <v>sa.015</v>
          </cell>
          <cell r="B526" t="str">
            <v>BACHA SIMPLE ACERO INOX. 52 X 32X18</v>
          </cell>
          <cell r="C526" t="str">
            <v>u</v>
          </cell>
          <cell r="D526">
            <v>120011.88628956641</v>
          </cell>
          <cell r="E526">
            <v>1.0370014533504013</v>
          </cell>
          <cell r="F526">
            <v>1.0370014533504013</v>
          </cell>
          <cell r="G526">
            <v>1.0370014533504013</v>
          </cell>
          <cell r="H526">
            <v>121636.5705771124</v>
          </cell>
          <cell r="I526">
            <v>1.013537694788214</v>
          </cell>
          <cell r="J526">
            <v>1.013537694788214</v>
          </cell>
          <cell r="K526">
            <v>1.013537694788214</v>
          </cell>
          <cell r="L526">
            <v>122234.48169875509</v>
          </cell>
        </row>
        <row r="527">
          <cell r="A527" t="str">
            <v>sa.016</v>
          </cell>
          <cell r="B527" t="str">
            <v>DEPOSITO P/MINGITORIO PVC 12 LTS</v>
          </cell>
          <cell r="C527" t="str">
            <v>u</v>
          </cell>
          <cell r="D527">
            <v>22712.452895820854</v>
          </cell>
          <cell r="E527">
            <v>1.0149061877508296</v>
          </cell>
          <cell r="F527">
            <v>1.0149061877508296</v>
          </cell>
          <cell r="G527">
            <v>1.0149061877508296</v>
          </cell>
          <cell r="H527">
            <v>23427.096093044514</v>
          </cell>
          <cell r="I527">
            <v>1.0314648180230308</v>
          </cell>
          <cell r="J527">
            <v>1.0314648180230308</v>
          </cell>
          <cell r="K527">
            <v>1.0314648180230308</v>
          </cell>
          <cell r="L527">
            <v>23738.668329896751</v>
          </cell>
        </row>
        <row r="528">
          <cell r="A528" t="str">
            <v>sa.017</v>
          </cell>
          <cell r="B528" t="str">
            <v>MINGITORIO LOSA BLANCO</v>
          </cell>
          <cell r="C528" t="str">
            <v>u</v>
          </cell>
          <cell r="D528">
            <v>106113.54230841008</v>
          </cell>
          <cell r="E528">
            <v>1.0206586546068792</v>
          </cell>
          <cell r="F528">
            <v>1.0206586546068792</v>
          </cell>
          <cell r="G528">
            <v>1.0206586546068792</v>
          </cell>
          <cell r="H528">
            <v>106113.54230841008</v>
          </cell>
          <cell r="I528">
            <v>1</v>
          </cell>
          <cell r="J528">
            <v>1</v>
          </cell>
          <cell r="K528">
            <v>1</v>
          </cell>
          <cell r="L528">
            <v>106926.19572776425</v>
          </cell>
        </row>
        <row r="529">
          <cell r="A529" t="str">
            <v>sa.018</v>
          </cell>
          <cell r="B529" t="str">
            <v xml:space="preserve">BIDET LOSA </v>
          </cell>
          <cell r="C529" t="str">
            <v>u</v>
          </cell>
          <cell r="D529">
            <v>131051.52951948353</v>
          </cell>
          <cell r="E529">
            <v>1.0206586546068792</v>
          </cell>
          <cell r="F529" t="str">
            <v>=sa.017</v>
          </cell>
          <cell r="H529">
            <v>131051.52951948353</v>
          </cell>
          <cell r="I529">
            <v>1</v>
          </cell>
          <cell r="J529" t="str">
            <v>=sa.017</v>
          </cell>
          <cell r="L529">
            <v>132055.16648474542</v>
          </cell>
        </row>
        <row r="530">
          <cell r="A530" t="str">
            <v>sa.019</v>
          </cell>
          <cell r="B530" t="str">
            <v>LAVATORIO 3 AGUJEROS MEDIANO DE COLGAR</v>
          </cell>
          <cell r="C530" t="str">
            <v>u</v>
          </cell>
          <cell r="D530">
            <v>72501.76594989236</v>
          </cell>
          <cell r="E530">
            <v>1.0223483053065727</v>
          </cell>
          <cell r="F530">
            <v>1.0223483053065727</v>
          </cell>
          <cell r="G530">
            <v>1.0223483053065727</v>
          </cell>
          <cell r="H530">
            <v>73046.137572581487</v>
          </cell>
          <cell r="I530">
            <v>1.0075083912171927</v>
          </cell>
          <cell r="J530">
            <v>1.0075083912171927</v>
          </cell>
          <cell r="K530">
            <v>1.0075083912171927</v>
          </cell>
          <cell r="L530">
            <v>74980.246432064916</v>
          </cell>
        </row>
        <row r="531">
          <cell r="A531" t="str">
            <v>sa.020</v>
          </cell>
          <cell r="B531" t="str">
            <v>INODORO SIFÓNICO LOSA</v>
          </cell>
          <cell r="C531" t="str">
            <v>u</v>
          </cell>
          <cell r="D531">
            <v>131881.80788540369</v>
          </cell>
          <cell r="E531">
            <v>1.0206586546068792</v>
          </cell>
          <cell r="F531" t="str">
            <v>=sa.017</v>
          </cell>
          <cell r="H531">
            <v>131881.80788540369</v>
          </cell>
          <cell r="I531">
            <v>1</v>
          </cell>
          <cell r="J531" t="str">
            <v>=sa.017</v>
          </cell>
          <cell r="L531">
            <v>132891.80340338565</v>
          </cell>
        </row>
        <row r="532">
          <cell r="A532" t="str">
            <v>sa.021</v>
          </cell>
          <cell r="B532" t="str">
            <v>MOCHILA LOSA C/ CODO</v>
          </cell>
          <cell r="C532" t="str">
            <v>u</v>
          </cell>
          <cell r="D532">
            <v>122188.9340269997</v>
          </cell>
          <cell r="E532">
            <v>1.0363119239749989</v>
          </cell>
          <cell r="F532">
            <v>1.0363119239749989</v>
          </cell>
          <cell r="G532">
            <v>1.0363119239749989</v>
          </cell>
          <cell r="H532">
            <v>122396.50406111623</v>
          </cell>
          <cell r="I532">
            <v>1.0016987629507486</v>
          </cell>
          <cell r="J532">
            <v>1.0016987629507486</v>
          </cell>
          <cell r="K532">
            <v>1.0016987629507486</v>
          </cell>
          <cell r="L532">
            <v>122396.56882555744</v>
          </cell>
        </row>
        <row r="533">
          <cell r="A533" t="str">
            <v>sa.022</v>
          </cell>
          <cell r="B533" t="str">
            <v>ASIENTO P/INODORO PVC</v>
          </cell>
          <cell r="C533" t="str">
            <v>u</v>
          </cell>
          <cell r="D533">
            <v>8800.3370144060627</v>
          </cell>
          <cell r="E533">
            <v>1.0149061877508296</v>
          </cell>
          <cell r="F533" t="str">
            <v>=sa.016</v>
          </cell>
          <cell r="H533">
            <v>9077.2380171056921</v>
          </cell>
          <cell r="I533">
            <v>1.0314648180230308</v>
          </cell>
          <cell r="J533" t="str">
            <v>=sa.016</v>
          </cell>
          <cell r="L533">
            <v>9197.9621282886164</v>
          </cell>
        </row>
        <row r="534">
          <cell r="A534" t="str">
            <v>sa.025</v>
          </cell>
          <cell r="B534" t="str">
            <v>PORTARROLLO LOSA EMBUTIR BLANCO</v>
          </cell>
          <cell r="C534" t="str">
            <v>u</v>
          </cell>
          <cell r="D534">
            <v>26933.013239028431</v>
          </cell>
          <cell r="E534">
            <v>1.0000003492868961</v>
          </cell>
          <cell r="F534">
            <v>1.0000003492868961</v>
          </cell>
          <cell r="G534">
            <v>1.0000003492868961</v>
          </cell>
          <cell r="H534">
            <v>26627.058147676693</v>
          </cell>
          <cell r="I534">
            <v>0.98864014625335794</v>
          </cell>
          <cell r="J534">
            <v>0.98864014625335794</v>
          </cell>
          <cell r="K534">
            <v>0.98864014625335794</v>
          </cell>
          <cell r="L534">
            <v>26627.058147676693</v>
          </cell>
        </row>
        <row r="535">
          <cell r="A535" t="str">
            <v>sa.027</v>
          </cell>
          <cell r="B535" t="str">
            <v>JABONERA 15X15 EMBUTIR BLANCA</v>
          </cell>
          <cell r="C535" t="str">
            <v>u</v>
          </cell>
          <cell r="D535">
            <v>16124.03831953326</v>
          </cell>
          <cell r="E535">
            <v>1.0000003492868961</v>
          </cell>
          <cell r="F535" t="str">
            <v>=sa.025</v>
          </cell>
          <cell r="H535">
            <v>15940.87160241811</v>
          </cell>
          <cell r="I535">
            <v>0.98864014625335794</v>
          </cell>
          <cell r="J535" t="str">
            <v>=sa.025</v>
          </cell>
          <cell r="L535">
            <v>15940.87160241811</v>
          </cell>
        </row>
        <row r="536">
          <cell r="A536" t="str">
            <v>sa.029</v>
          </cell>
          <cell r="B536" t="str">
            <v>TOALLERO INTEGRAL EMBUTIR</v>
          </cell>
          <cell r="C536" t="str">
            <v>u</v>
          </cell>
          <cell r="D536">
            <v>14985.423140951683</v>
          </cell>
          <cell r="E536">
            <v>1.0000003492868961</v>
          </cell>
          <cell r="F536" t="str">
            <v>=sa.025</v>
          </cell>
          <cell r="H536">
            <v>14815.190925738927</v>
          </cell>
          <cell r="I536">
            <v>0.98864014625335794</v>
          </cell>
          <cell r="J536" t="str">
            <v>=sa.025</v>
          </cell>
          <cell r="L536">
            <v>14815.190925738927</v>
          </cell>
        </row>
        <row r="537">
          <cell r="A537" t="str">
            <v>sa.030</v>
          </cell>
          <cell r="B537" t="str">
            <v>PERCHERO SIMPLE EMBUTIR</v>
          </cell>
          <cell r="C537" t="str">
            <v>u</v>
          </cell>
          <cell r="D537">
            <v>5599.732215274772</v>
          </cell>
          <cell r="E537">
            <v>1.0000003492868961</v>
          </cell>
          <cell r="F537" t="str">
            <v>=sa.025</v>
          </cell>
          <cell r="H537">
            <v>5536.1200762888902</v>
          </cell>
          <cell r="I537">
            <v>0.98864014625335794</v>
          </cell>
          <cell r="J537" t="str">
            <v>=sa.025</v>
          </cell>
          <cell r="L537">
            <v>5536.1200762888902</v>
          </cell>
        </row>
        <row r="538">
          <cell r="A538" t="str">
            <v>sa.031</v>
          </cell>
          <cell r="B538" t="str">
            <v>REDUCCION PVC 3.2 63 X 50 MM</v>
          </cell>
          <cell r="C538" t="str">
            <v>u</v>
          </cell>
          <cell r="D538">
            <v>1934.3961390933646</v>
          </cell>
          <cell r="E538">
            <v>1.0102895617542402</v>
          </cell>
          <cell r="F538" t="str">
            <v>=sa.001</v>
          </cell>
          <cell r="H538">
            <v>2015.1644113820253</v>
          </cell>
          <cell r="I538">
            <v>1.0417537394003051</v>
          </cell>
          <cell r="J538" t="str">
            <v>=sa.001</v>
          </cell>
          <cell r="L538">
            <v>2032.991483204695</v>
          </cell>
        </row>
        <row r="539">
          <cell r="A539" t="str">
            <v>sa.059</v>
          </cell>
          <cell r="B539" t="str">
            <v>ADHESIVO P/CAÑERIA DE PVC</v>
          </cell>
          <cell r="C539" t="str">
            <v>l</v>
          </cell>
          <cell r="D539">
            <v>32138.439712626026</v>
          </cell>
          <cell r="E539">
            <v>1.0284609008013263</v>
          </cell>
          <cell r="F539" t="str">
            <v>=el.150</v>
          </cell>
          <cell r="H539">
            <v>32391.787225785109</v>
          </cell>
          <cell r="I539">
            <v>1.0078830060022967</v>
          </cell>
          <cell r="J539" t="str">
            <v>=el.150</v>
          </cell>
          <cell r="L539">
            <v>32771.291408925783</v>
          </cell>
        </row>
        <row r="540">
          <cell r="A540" t="str">
            <v>sa.060</v>
          </cell>
          <cell r="B540" t="str">
            <v>CAÑO POLIETILENO K10 13 MM</v>
          </cell>
          <cell r="C540" t="str">
            <v>m</v>
          </cell>
          <cell r="D540">
            <v>1537.7719027522683</v>
          </cell>
          <cell r="E540">
            <v>0.98538819082753859</v>
          </cell>
          <cell r="F540" t="str">
            <v>=sa.061</v>
          </cell>
          <cell r="H540">
            <v>1498.3397845169804</v>
          </cell>
          <cell r="I540">
            <v>0.97435762861532771</v>
          </cell>
          <cell r="J540" t="str">
            <v>=sa.061</v>
          </cell>
          <cell r="L540">
            <v>1504.2940484944829</v>
          </cell>
        </row>
        <row r="541">
          <cell r="A541" t="str">
            <v>sa.061</v>
          </cell>
          <cell r="B541" t="str">
            <v>CAÑO POLIETILENO K10 19 MM</v>
          </cell>
          <cell r="C541" t="str">
            <v>m</v>
          </cell>
          <cell r="D541">
            <v>3475.8353147117696</v>
          </cell>
          <cell r="E541">
            <v>0.98538819082753859</v>
          </cell>
          <cell r="F541">
            <v>0.98538819082753859</v>
          </cell>
          <cell r="G541">
            <v>0.98538819082753859</v>
          </cell>
          <cell r="H541">
            <v>3386.7066546999713</v>
          </cell>
          <cell r="I541">
            <v>0.97435762861532771</v>
          </cell>
          <cell r="J541">
            <v>0.97435762861532771</v>
          </cell>
          <cell r="K541">
            <v>0.97435762861532771</v>
          </cell>
          <cell r="L541">
            <v>3400.1651142862588</v>
          </cell>
        </row>
        <row r="542">
          <cell r="A542" t="str">
            <v>sa.070</v>
          </cell>
          <cell r="B542" t="str">
            <v>CAÑO H-3 TRICAPA 13 MM</v>
          </cell>
          <cell r="C542" t="str">
            <v>m</v>
          </cell>
          <cell r="D542">
            <v>3345.3589560814285</v>
          </cell>
          <cell r="E542">
            <v>0.98538819082753859</v>
          </cell>
          <cell r="F542" t="str">
            <v>=sa.061</v>
          </cell>
          <cell r="H542">
            <v>3259.5760193145488</v>
          </cell>
          <cell r="I542">
            <v>0.97435762861532771</v>
          </cell>
          <cell r="J542" t="str">
            <v>=sa.061</v>
          </cell>
          <cell r="L542">
            <v>3272.5292734924674</v>
          </cell>
        </row>
        <row r="543">
          <cell r="A543" t="str">
            <v>sa.071</v>
          </cell>
          <cell r="B543" t="str">
            <v>CAÑO H-3 TRICAPA 19 MM</v>
          </cell>
          <cell r="C543" t="str">
            <v>m</v>
          </cell>
          <cell r="D543">
            <v>3969.6005693905345</v>
          </cell>
          <cell r="E543">
            <v>0.98538819082753859</v>
          </cell>
          <cell r="F543" t="str">
            <v>=sa.061</v>
          </cell>
          <cell r="H543">
            <v>3867.8105973414158</v>
          </cell>
          <cell r="I543">
            <v>0.97435762861532771</v>
          </cell>
          <cell r="J543" t="str">
            <v>=sa.061</v>
          </cell>
          <cell r="L543">
            <v>3883.1809195804244</v>
          </cell>
        </row>
        <row r="544">
          <cell r="A544" t="str">
            <v>sa.086</v>
          </cell>
          <cell r="B544" t="str">
            <v>CAÑO PVC 2.2 P/VENTIL. DIAM. 100MM X 3M</v>
          </cell>
          <cell r="C544" t="str">
            <v>m</v>
          </cell>
          <cell r="D544">
            <v>10390.506939051453</v>
          </cell>
          <cell r="E544">
            <v>1.0224789979023734</v>
          </cell>
          <cell r="F544" t="str">
            <v>=ra.050</v>
          </cell>
          <cell r="H544">
            <v>10654.172213611799</v>
          </cell>
          <cell r="I544">
            <v>1.0253755929433426</v>
          </cell>
          <cell r="J544" t="str">
            <v>=ra.050</v>
          </cell>
          <cell r="L544">
            <v>10733.361801194051</v>
          </cell>
        </row>
        <row r="545">
          <cell r="A545" t="str">
            <v>sa.087</v>
          </cell>
          <cell r="B545" t="str">
            <v>CAÑO PVC 3.2 P/DESAGUE CLOACAL 0.040 X 4 M.</v>
          </cell>
          <cell r="C545" t="str">
            <v>m</v>
          </cell>
          <cell r="D545">
            <v>9506.6691963243447</v>
          </cell>
          <cell r="E545">
            <v>1.0224789979023734</v>
          </cell>
          <cell r="F545" t="str">
            <v>=ra.050</v>
          </cell>
          <cell r="H545">
            <v>9747.9065640972858</v>
          </cell>
          <cell r="I545">
            <v>1.0253755929433426</v>
          </cell>
          <cell r="J545" t="str">
            <v>=ra.050</v>
          </cell>
          <cell r="L545">
            <v>9820.3601236159666</v>
          </cell>
        </row>
        <row r="546">
          <cell r="A546" t="str">
            <v>sa.088</v>
          </cell>
          <cell r="B546" t="str">
            <v>CAÑO PVC 3.2 P/DESAGUE CLOACAL 0.050 X 4 M.</v>
          </cell>
          <cell r="C546" t="str">
            <v>m</v>
          </cell>
          <cell r="D546">
            <v>11700.340396094571</v>
          </cell>
          <cell r="E546">
            <v>1.0224789979023734</v>
          </cell>
          <cell r="F546" t="str">
            <v>=ra.050</v>
          </cell>
          <cell r="H546">
            <v>11997.243471284413</v>
          </cell>
          <cell r="I546">
            <v>1.0253755929433426</v>
          </cell>
          <cell r="J546" t="str">
            <v>=ra.050</v>
          </cell>
          <cell r="L546">
            <v>12086.415745166103</v>
          </cell>
        </row>
        <row r="547">
          <cell r="A547" t="str">
            <v>sa.089</v>
          </cell>
          <cell r="B547" t="str">
            <v>CAÑO PVC 3.2 P/DESAGUE CLOACAL 0.060 X 4 M.</v>
          </cell>
          <cell r="C547" t="str">
            <v>m</v>
          </cell>
          <cell r="D547">
            <v>12207.552663421928</v>
          </cell>
          <cell r="E547">
            <v>1.0224789979023734</v>
          </cell>
          <cell r="F547" t="str">
            <v>=ra.050</v>
          </cell>
          <cell r="H547">
            <v>12517.32655064334</v>
          </cell>
          <cell r="I547">
            <v>1.0253755929433426</v>
          </cell>
          <cell r="J547" t="str">
            <v>=ra.050</v>
          </cell>
          <cell r="L547">
            <v>12610.364461736181</v>
          </cell>
        </row>
        <row r="548">
          <cell r="A548" t="str">
            <v>sa.090</v>
          </cell>
          <cell r="B548" t="str">
            <v>CAÑO PVC 3.2 P/DESAGUE CLOACAL 0.110 X 4 M.</v>
          </cell>
          <cell r="C548" t="str">
            <v>m</v>
          </cell>
          <cell r="D548">
            <v>19673.751407787233</v>
          </cell>
          <cell r="E548">
            <v>1.0224789979023734</v>
          </cell>
          <cell r="F548" t="str">
            <v>=ra.050</v>
          </cell>
          <cell r="H548">
            <v>20172.984515179756</v>
          </cell>
          <cell r="I548">
            <v>1.0253755929433426</v>
          </cell>
          <cell r="J548" t="str">
            <v>=ra.050</v>
          </cell>
          <cell r="L548">
            <v>20322.924866436635</v>
          </cell>
        </row>
        <row r="549">
          <cell r="A549" t="str">
            <v>sa.107</v>
          </cell>
          <cell r="B549" t="str">
            <v>CODO IPS 13 MM</v>
          </cell>
          <cell r="C549" t="str">
            <v>u</v>
          </cell>
          <cell r="D549">
            <v>264.29551710216828</v>
          </cell>
          <cell r="E549">
            <v>1.0067031659499881</v>
          </cell>
          <cell r="F549">
            <v>1.0067031659499881</v>
          </cell>
          <cell r="G549">
            <v>1.0067031659499881</v>
          </cell>
          <cell r="H549">
            <v>271.03177433901226</v>
          </cell>
          <cell r="I549">
            <v>1.0254875955169529</v>
          </cell>
          <cell r="J549">
            <v>1.0254875955169529</v>
          </cell>
          <cell r="K549">
            <v>1.0254875955169529</v>
          </cell>
          <cell r="L549">
            <v>272.14841754870457</v>
          </cell>
        </row>
        <row r="550">
          <cell r="A550" t="str">
            <v>sa.108</v>
          </cell>
          <cell r="B550" t="str">
            <v>CODO IPS 19 MM</v>
          </cell>
          <cell r="C550" t="str">
            <v>u</v>
          </cell>
          <cell r="D550">
            <v>454.16413006083104</v>
          </cell>
          <cell r="E550">
            <v>1.0067031659499881</v>
          </cell>
          <cell r="F550" t="str">
            <v>=sa.107</v>
          </cell>
          <cell r="H550">
            <v>465.73968170613028</v>
          </cell>
          <cell r="I550">
            <v>1.0254875955169529</v>
          </cell>
          <cell r="J550" t="str">
            <v>=sa.107</v>
          </cell>
          <cell r="L550">
            <v>467.65851596211274</v>
          </cell>
        </row>
        <row r="551">
          <cell r="A551" t="str">
            <v>sa.109</v>
          </cell>
          <cell r="B551" t="str">
            <v>CODO IPS 25 MM</v>
          </cell>
          <cell r="C551" t="str">
            <v>u</v>
          </cell>
          <cell r="D551">
            <v>784.10050903274669</v>
          </cell>
          <cell r="E551">
            <v>1.0067031659499881</v>
          </cell>
          <cell r="F551" t="str">
            <v>=sa.107</v>
          </cell>
          <cell r="H551">
            <v>804.08534565161017</v>
          </cell>
          <cell r="I551">
            <v>1.0254875955169529</v>
          </cell>
          <cell r="J551" t="str">
            <v>=sa.107</v>
          </cell>
          <cell r="L551">
            <v>807.39815442993392</v>
          </cell>
        </row>
        <row r="552">
          <cell r="A552" t="str">
            <v>sa.111</v>
          </cell>
          <cell r="B552" t="str">
            <v>CODO H°G° 19 MM</v>
          </cell>
          <cell r="C552" t="str">
            <v>u</v>
          </cell>
          <cell r="D552">
            <v>3266.8993593531482</v>
          </cell>
          <cell r="E552">
            <v>1.0301033236515613</v>
          </cell>
          <cell r="F552" t="str">
            <v>=pb.060</v>
          </cell>
          <cell r="H552">
            <v>3230.3525797855427</v>
          </cell>
          <cell r="I552">
            <v>0.98881300721340815</v>
          </cell>
          <cell r="J552" t="str">
            <v>=pb.060</v>
          </cell>
          <cell r="L552">
            <v>3230.3525797855427</v>
          </cell>
        </row>
        <row r="553">
          <cell r="A553" t="str">
            <v>sa.112</v>
          </cell>
          <cell r="B553" t="str">
            <v>RAMAL Y PVC CLOACAL D=160X110MM</v>
          </cell>
          <cell r="C553" t="str">
            <v>u</v>
          </cell>
          <cell r="D553">
            <v>54311.128271784844</v>
          </cell>
          <cell r="E553">
            <v>1.0102895617542402</v>
          </cell>
          <cell r="F553" t="str">
            <v>=sa.001</v>
          </cell>
          <cell r="H553">
            <v>56578.820968181491</v>
          </cell>
          <cell r="I553">
            <v>1.0417537394003051</v>
          </cell>
          <cell r="J553" t="str">
            <v>=sa.001</v>
          </cell>
          <cell r="L553">
            <v>57079.343257749919</v>
          </cell>
        </row>
        <row r="554">
          <cell r="A554" t="str">
            <v>sa.139</v>
          </cell>
          <cell r="B554" t="str">
            <v>GRAMPA SUJECCION LAVATORIO</v>
          </cell>
          <cell r="C554" t="str">
            <v>u</v>
          </cell>
          <cell r="D554">
            <v>1530.3490282226051</v>
          </cell>
          <cell r="E554">
            <v>1.0212038029934001</v>
          </cell>
          <cell r="F554" t="str">
            <v>=AC.050</v>
          </cell>
          <cell r="H554">
            <v>1520.373415890173</v>
          </cell>
          <cell r="I554">
            <v>0.99348147896429995</v>
          </cell>
          <cell r="J554" t="str">
            <v>=AC.050</v>
          </cell>
          <cell r="L554">
            <v>1525.0139662516997</v>
          </cell>
        </row>
        <row r="555">
          <cell r="A555" t="str">
            <v>sa.140</v>
          </cell>
          <cell r="B555" t="str">
            <v>TORNILLO BRONCE P/INODORO</v>
          </cell>
          <cell r="C555" t="str">
            <v>u</v>
          </cell>
          <cell r="D555">
            <v>10846.955973928594</v>
          </cell>
          <cell r="E555">
            <v>1.0454348924013879</v>
          </cell>
          <cell r="F555" t="str">
            <v>=sa.145</v>
          </cell>
          <cell r="H555">
            <v>11128.807313702531</v>
          </cell>
          <cell r="I555">
            <v>1.0259843720626678</v>
          </cell>
          <cell r="J555" t="str">
            <v>=sa.145</v>
          </cell>
          <cell r="L555">
            <v>11148.621318996638</v>
          </cell>
        </row>
        <row r="556">
          <cell r="A556" t="str">
            <v>sa.145</v>
          </cell>
          <cell r="B556" t="str">
            <v>TAPA CIEGA BOCA ACCESO COCINA BCE.</v>
          </cell>
          <cell r="C556" t="str">
            <v>u</v>
          </cell>
          <cell r="D556">
            <v>11697.367108608936</v>
          </cell>
          <cell r="E556">
            <v>1.0454348924013879</v>
          </cell>
          <cell r="G556">
            <v>1.0454348924013879</v>
          </cell>
          <cell r="H556">
            <v>12001.315847712644</v>
          </cell>
          <cell r="I556">
            <v>1.0259843720626678</v>
          </cell>
          <cell r="K556">
            <v>1.0259843720626678</v>
          </cell>
          <cell r="L556">
            <v>12022.683288898372</v>
          </cell>
        </row>
        <row r="557">
          <cell r="A557" t="str">
            <v>sa.150</v>
          </cell>
          <cell r="B557" t="str">
            <v>REJILLA BRONCE 15X15 C/MARCO</v>
          </cell>
          <cell r="C557" t="str">
            <v>u</v>
          </cell>
          <cell r="D557">
            <v>40457.903750936872</v>
          </cell>
          <cell r="E557">
            <v>1.0454348924013879</v>
          </cell>
          <cell r="F557" t="str">
            <v>=sa.145</v>
          </cell>
          <cell r="H557">
            <v>41509.17697487682</v>
          </cell>
          <cell r="I557">
            <v>1.0259843720626678</v>
          </cell>
          <cell r="J557" t="str">
            <v>=sa.145</v>
          </cell>
          <cell r="L557">
            <v>41583.080945819114</v>
          </cell>
        </row>
        <row r="558">
          <cell r="A558" t="str">
            <v>sa.169</v>
          </cell>
          <cell r="B558" t="str">
            <v>PILETA DE PATIO PVC 5 ENTRADAS</v>
          </cell>
          <cell r="C558" t="str">
            <v>u</v>
          </cell>
          <cell r="D558">
            <v>9073.9343854360723</v>
          </cell>
          <cell r="E558">
            <v>1.0009400758192419</v>
          </cell>
          <cell r="F558">
            <v>1.0009400758192419</v>
          </cell>
          <cell r="G558">
            <v>1.0009400758192419</v>
          </cell>
          <cell r="H558">
            <v>9504.6255754498143</v>
          </cell>
          <cell r="I558">
            <v>1.0474646577459292</v>
          </cell>
          <cell r="J558">
            <v>1.0474646577459292</v>
          </cell>
          <cell r="K558">
            <v>1.0474646577459292</v>
          </cell>
          <cell r="L558">
            <v>9504.6255754498143</v>
          </cell>
        </row>
        <row r="559">
          <cell r="A559" t="str">
            <v>sa.194</v>
          </cell>
          <cell r="B559" t="str">
            <v xml:space="preserve">TAPON MACHO IPS 1/2"            </v>
          </cell>
          <cell r="C559" t="str">
            <v>u</v>
          </cell>
          <cell r="D559">
            <v>215.08229334358953</v>
          </cell>
          <cell r="E559">
            <v>1.0067031659499881</v>
          </cell>
          <cell r="F559" t="str">
            <v>=sa.107</v>
          </cell>
          <cell r="H559">
            <v>220.56422383918954</v>
          </cell>
          <cell r="I559">
            <v>1.0254875955169529</v>
          </cell>
          <cell r="J559" t="str">
            <v>=sa.107</v>
          </cell>
          <cell r="L559">
            <v>221.47294217471213</v>
          </cell>
        </row>
        <row r="560">
          <cell r="A560" t="str">
            <v>sa.195</v>
          </cell>
          <cell r="B560" t="str">
            <v xml:space="preserve">TAPON MACHO IPS 3/4 "  </v>
          </cell>
          <cell r="C560" t="str">
            <v>u</v>
          </cell>
          <cell r="D560">
            <v>254.8087957041885</v>
          </cell>
          <cell r="E560">
            <v>1.0067031659499881</v>
          </cell>
          <cell r="F560" t="str">
            <v>=sa.107</v>
          </cell>
          <cell r="H560">
            <v>261.30325922325875</v>
          </cell>
          <cell r="I560">
            <v>1.0254875955169529</v>
          </cell>
          <cell r="J560" t="str">
            <v>=sa.107</v>
          </cell>
          <cell r="L560">
            <v>262.37982122708178</v>
          </cell>
        </row>
        <row r="561">
          <cell r="A561" t="str">
            <v>sa.200</v>
          </cell>
          <cell r="B561" t="str">
            <v>TEE IPS 19 MM</v>
          </cell>
          <cell r="C561" t="str">
            <v>u</v>
          </cell>
          <cell r="D561">
            <v>1009.5161413116491</v>
          </cell>
          <cell r="E561">
            <v>1.0067031659499881</v>
          </cell>
          <cell r="F561" t="str">
            <v>=sa.107</v>
          </cell>
          <cell r="H561">
            <v>1035.2462803892354</v>
          </cell>
          <cell r="I561">
            <v>1.0254875955169529</v>
          </cell>
          <cell r="J561" t="str">
            <v>=sa.107</v>
          </cell>
          <cell r="L561">
            <v>1039.5114656509083</v>
          </cell>
        </row>
        <row r="562">
          <cell r="A562" t="str">
            <v>sa.201</v>
          </cell>
          <cell r="B562" t="str">
            <v>TEE IPS 13 MM</v>
          </cell>
          <cell r="C562" t="str">
            <v>u</v>
          </cell>
          <cell r="D562">
            <v>662.73533933957356</v>
          </cell>
          <cell r="E562">
            <v>1.0067031659499881</v>
          </cell>
          <cell r="F562" t="str">
            <v>=sa.107</v>
          </cell>
          <cell r="H562">
            <v>679.62686960345115</v>
          </cell>
          <cell r="I562">
            <v>1.0254875955169529</v>
          </cell>
          <cell r="J562" t="str">
            <v>=sa.107</v>
          </cell>
          <cell r="L562">
            <v>682.42691299658441</v>
          </cell>
        </row>
        <row r="563">
          <cell r="A563" t="str">
            <v>sa.202</v>
          </cell>
          <cell r="B563" t="str">
            <v>TEE IPS 25 MM</v>
          </cell>
          <cell r="C563" t="str">
            <v>u</v>
          </cell>
          <cell r="D563">
            <v>2063.2346434012538</v>
          </cell>
          <cell r="E563">
            <v>1.0067031659499881</v>
          </cell>
          <cell r="F563" t="str">
            <v>=sa.107</v>
          </cell>
          <cell r="H563">
            <v>2115.8215334488295</v>
          </cell>
          <cell r="I563">
            <v>1.0254875955169529</v>
          </cell>
          <cell r="J563" t="str">
            <v>=sa.107</v>
          </cell>
          <cell r="L563">
            <v>2124.5386580516856</v>
          </cell>
        </row>
        <row r="564">
          <cell r="A564" t="str">
            <v>sa.205</v>
          </cell>
          <cell r="B564" t="str">
            <v>KIT MEDIDOR AGUA APROB. ASSA</v>
          </cell>
          <cell r="C564" t="str">
            <v>u</v>
          </cell>
          <cell r="D564">
            <v>92656.099763547099</v>
          </cell>
          <cell r="E564">
            <v>1.0246443615250194</v>
          </cell>
          <cell r="F564">
            <v>1.0246443615250194</v>
          </cell>
          <cell r="G564" t="str">
            <v>prom.medidor +gabinete</v>
          </cell>
          <cell r="H564">
            <v>93510.94739656114</v>
          </cell>
          <cell r="I564">
            <v>1.0092260265130473</v>
          </cell>
          <cell r="J564">
            <v>1.0092260265130473</v>
          </cell>
          <cell r="K564" t="str">
            <v>prom.medidor +gabinete</v>
          </cell>
          <cell r="L564">
            <v>95810.394439954005</v>
          </cell>
        </row>
        <row r="565">
          <cell r="A565" t="str">
            <v>sa.210</v>
          </cell>
          <cell r="B565" t="str">
            <v>GABINETE P/MEDIDOR AGUA APROBADO ASSA</v>
          </cell>
          <cell r="C565" t="str">
            <v>u</v>
          </cell>
          <cell r="D565">
            <v>44381.815883125266</v>
          </cell>
          <cell r="E565">
            <v>1.0502278681231774</v>
          </cell>
          <cell r="F565" t="str">
            <v>=ga.020</v>
          </cell>
          <cell r="H565">
            <v>45147.555019330219</v>
          </cell>
          <cell r="I565">
            <v>1.0172534431268303</v>
          </cell>
          <cell r="J565" t="str">
            <v>=ga.020</v>
          </cell>
          <cell r="L565">
            <v>46487.027559398644</v>
          </cell>
        </row>
        <row r="566">
          <cell r="A566" t="str">
            <v>sa.220</v>
          </cell>
          <cell r="B566" t="str">
            <v>CAÑO H-3 TRICAPA 25 MM</v>
          </cell>
          <cell r="C566" t="str">
            <v>m</v>
          </cell>
          <cell r="D566">
            <v>5660.3792927279519</v>
          </cell>
          <cell r="E566">
            <v>0.98538819082753859</v>
          </cell>
          <cell r="F566" t="str">
            <v>=sa.061</v>
          </cell>
          <cell r="H566">
            <v>5515.2337447257132</v>
          </cell>
          <cell r="I566">
            <v>0.97435762861532771</v>
          </cell>
          <cell r="J566" t="str">
            <v>=sa.061</v>
          </cell>
          <cell r="L566">
            <v>5537.1507744629389</v>
          </cell>
        </row>
        <row r="567">
          <cell r="A567" t="str">
            <v>sa.221</v>
          </cell>
          <cell r="B567" t="str">
            <v>SELLADOR P/ROSCA X 125 CM3</v>
          </cell>
          <cell r="C567" t="str">
            <v>u</v>
          </cell>
          <cell r="D567">
            <v>5799.053955686938</v>
          </cell>
          <cell r="E567">
            <v>1.0284609008013263</v>
          </cell>
          <cell r="F567" t="str">
            <v>=el.150</v>
          </cell>
          <cell r="H567">
            <v>5844.7679328272607</v>
          </cell>
          <cell r="I567">
            <v>1.0078830060022967</v>
          </cell>
          <cell r="J567" t="str">
            <v>=el.150</v>
          </cell>
          <cell r="L567">
            <v>5913.2455955302539</v>
          </cell>
        </row>
        <row r="568">
          <cell r="A568" t="str">
            <v>sa.223</v>
          </cell>
          <cell r="B568" t="str">
            <v>MEDIDOR DE AGUA</v>
          </cell>
          <cell r="C568" t="str">
            <v>u</v>
          </cell>
          <cell r="D568">
            <v>127831.31005303297</v>
          </cell>
          <cell r="E568">
            <v>0.99906085492686147</v>
          </cell>
          <cell r="F568">
            <v>0.99906085492686147</v>
          </cell>
          <cell r="G568">
            <v>0.99906085492686147</v>
          </cell>
          <cell r="H568">
            <v>127984.52992669848</v>
          </cell>
          <cell r="I568">
            <v>1.0011986098992645</v>
          </cell>
          <cell r="J568">
            <v>1.0011986098992645</v>
          </cell>
          <cell r="K568">
            <v>1.0011986098992645</v>
          </cell>
          <cell r="L568">
            <v>130481.70036904509</v>
          </cell>
        </row>
        <row r="569">
          <cell r="A569" t="str">
            <v>sa.235</v>
          </cell>
          <cell r="B569" t="str">
            <v>CHICOTE FLEXIBLE PVC 35 CM</v>
          </cell>
          <cell r="C569" t="str">
            <v>u</v>
          </cell>
          <cell r="D569">
            <v>2973.8925150381338</v>
          </cell>
          <cell r="E569">
            <v>1.0198552751961902</v>
          </cell>
          <cell r="F569">
            <v>1.0198552751961902</v>
          </cell>
          <cell r="G569">
            <v>1.0198552751961902</v>
          </cell>
          <cell r="H569">
            <v>3021.9372100728583</v>
          </cell>
          <cell r="I569">
            <v>1.0161554914280782</v>
          </cell>
          <cell r="J569">
            <v>1.0161554914280782</v>
          </cell>
          <cell r="K569">
            <v>1.0161554914280782</v>
          </cell>
          <cell r="L569">
            <v>3038.0738814879533</v>
          </cell>
        </row>
        <row r="570">
          <cell r="A570" t="str">
            <v>sa.236</v>
          </cell>
          <cell r="B570" t="str">
            <v>JUEGO LAVATORIO C/PICO MEZCLADOR CR.Y</v>
          </cell>
          <cell r="C570" t="str">
            <v>u</v>
          </cell>
          <cell r="D570">
            <v>163175.50572727705</v>
          </cell>
          <cell r="E570">
            <v>1</v>
          </cell>
          <cell r="G570">
            <v>1</v>
          </cell>
          <cell r="H570">
            <v>163175.50572727705</v>
          </cell>
          <cell r="I570">
            <v>1</v>
          </cell>
          <cell r="K570">
            <v>1</v>
          </cell>
          <cell r="L570">
            <v>163175.50572727705</v>
          </cell>
        </row>
        <row r="571">
          <cell r="A571" t="str">
            <v>sa.237</v>
          </cell>
          <cell r="B571" t="str">
            <v>JUEGO BIDET CR. Y</v>
          </cell>
          <cell r="C571" t="str">
            <v>u</v>
          </cell>
          <cell r="D571">
            <v>148013.94146817544</v>
          </cell>
          <cell r="E571">
            <v>1</v>
          </cell>
          <cell r="F571" t="str">
            <v>=sa.236</v>
          </cell>
          <cell r="H571">
            <v>148013.94146817544</v>
          </cell>
          <cell r="I571">
            <v>1</v>
          </cell>
          <cell r="J571" t="str">
            <v>=sa.236</v>
          </cell>
          <cell r="L571">
            <v>148013.94146817544</v>
          </cell>
        </row>
        <row r="572">
          <cell r="A572" t="str">
            <v>sa.238</v>
          </cell>
          <cell r="B572" t="str">
            <v>JUEGO COCINA PICO MOVIL EMBUTIR/MESADA CRY -"monocomando"</v>
          </cell>
          <cell r="C572" t="str">
            <v>u</v>
          </cell>
          <cell r="D572">
            <v>118414.67377721435</v>
          </cell>
          <cell r="E572">
            <v>1.0092095608240965</v>
          </cell>
          <cell r="F572">
            <v>1.0092095608240965</v>
          </cell>
          <cell r="G572">
            <v>1.0092095608240965</v>
          </cell>
          <cell r="H572">
            <v>118425.13228860349</v>
          </cell>
          <cell r="I572">
            <v>1.0000883210758897</v>
          </cell>
          <cell r="J572">
            <v>1.0000883210758897</v>
          </cell>
          <cell r="K572">
            <v>1.0000883210758897</v>
          </cell>
          <cell r="L572">
            <v>118497.3234365067</v>
          </cell>
        </row>
        <row r="573">
          <cell r="A573" t="str">
            <v>sa.239</v>
          </cell>
          <cell r="B573" t="str">
            <v>JUEGO LLAVE Y FLOR P/DUCHA CROMADA</v>
          </cell>
          <cell r="C573" t="str">
            <v>u</v>
          </cell>
          <cell r="D573">
            <v>260897.10453208341</v>
          </cell>
          <cell r="E573">
            <v>1.0161152965470674</v>
          </cell>
          <cell r="F573">
            <v>1.0161152965470674</v>
          </cell>
          <cell r="G573">
            <v>1.0161152965470674</v>
          </cell>
          <cell r="H573">
            <v>257490.133758993</v>
          </cell>
          <cell r="I573">
            <v>0.98694132393994649</v>
          </cell>
          <cell r="J573">
            <v>0.98694132393994649</v>
          </cell>
          <cell r="K573">
            <v>0.98694132393994649</v>
          </cell>
          <cell r="L573">
            <v>257490.133758993</v>
          </cell>
        </row>
        <row r="574">
          <cell r="A574" t="str">
            <v>sa.243</v>
          </cell>
          <cell r="B574" t="str">
            <v>LLAVE DE PASO DE BRONCE 0.013</v>
          </cell>
          <cell r="C574" t="str">
            <v>u</v>
          </cell>
          <cell r="D574">
            <v>11386.024855619979</v>
          </cell>
          <cell r="E574">
            <v>1.0020529030457319</v>
          </cell>
          <cell r="F574">
            <v>1.0020529030457319</v>
          </cell>
          <cell r="G574">
            <v>1.0027930053993979</v>
          </cell>
          <cell r="H574">
            <v>11594.797147606741</v>
          </cell>
          <cell r="I574">
            <v>1.0183358366624078</v>
          </cell>
          <cell r="J574">
            <v>1.0183358366624078</v>
          </cell>
          <cell r="K574">
            <v>1.0245078742761689</v>
          </cell>
          <cell r="L574">
            <v>11608.11964848406</v>
          </cell>
        </row>
        <row r="575">
          <cell r="A575" t="str">
            <v>sa.244</v>
          </cell>
          <cell r="B575" t="str">
            <v>LLAVE DE PASO DE BRONCE 0.019</v>
          </cell>
          <cell r="C575" t="str">
            <v>u</v>
          </cell>
          <cell r="D575">
            <v>12271.845386774987</v>
          </cell>
          <cell r="E575">
            <v>1.0020529030457319</v>
          </cell>
          <cell r="F575" t="str">
            <v>chequear con:</v>
          </cell>
          <cell r="G575">
            <v>1.001312800692066</v>
          </cell>
          <cell r="H575">
            <v>12496.859939333215</v>
          </cell>
          <cell r="I575">
            <v>1.0183358366624078</v>
          </cell>
          <cell r="J575" t="str">
            <v>chequear con:</v>
          </cell>
          <cell r="K575">
            <v>1.0121637990486465</v>
          </cell>
          <cell r="L575">
            <v>12511.21891650082</v>
          </cell>
        </row>
        <row r="576">
          <cell r="A576" t="str">
            <v>sa.247</v>
          </cell>
          <cell r="B576" t="str">
            <v>LLAVE ESCLUSA BRONCE 0.019</v>
          </cell>
          <cell r="C576" t="str">
            <v>u</v>
          </cell>
          <cell r="D576">
            <v>14407.118156730174</v>
          </cell>
          <cell r="E576">
            <v>1.0020529030457319</v>
          </cell>
          <cell r="F576" t="str">
            <v>=sa.243</v>
          </cell>
          <cell r="H576">
            <v>14671.284722027987</v>
          </cell>
          <cell r="I576">
            <v>1.0183358366624078</v>
          </cell>
          <cell r="J576" t="str">
            <v>=sa.243</v>
          </cell>
          <cell r="L576">
            <v>14688.142128077645</v>
          </cell>
        </row>
        <row r="577">
          <cell r="A577" t="str">
            <v>sa.248</v>
          </cell>
          <cell r="B577" t="str">
            <v>LLAVE MAESTRA BRONCE 1/2"</v>
          </cell>
          <cell r="C577" t="str">
            <v>u</v>
          </cell>
          <cell r="D577">
            <v>17570.682644179145</v>
          </cell>
          <cell r="E577">
            <v>1.0020529030457319</v>
          </cell>
          <cell r="F577" t="str">
            <v>=sa.244</v>
          </cell>
          <cell r="H577">
            <v>17892.855811189816</v>
          </cell>
          <cell r="I577">
            <v>1.0183358366624078</v>
          </cell>
          <cell r="J577" t="str">
            <v>=sa.244</v>
          </cell>
          <cell r="L577">
            <v>17913.414824358195</v>
          </cell>
        </row>
        <row r="578">
          <cell r="A578" t="str">
            <v>sa.249</v>
          </cell>
          <cell r="B578" t="str">
            <v>LLAVE MAESTRA BRONCE 3/4"</v>
          </cell>
          <cell r="C578" t="str">
            <v>u</v>
          </cell>
          <cell r="D578">
            <v>19413.130525980614</v>
          </cell>
          <cell r="E578">
            <v>1.0020529030457319</v>
          </cell>
          <cell r="F578" t="str">
            <v>=sa.244</v>
          </cell>
          <cell r="H578">
            <v>19769.086516410996</v>
          </cell>
          <cell r="I578">
            <v>1.0183358366624078</v>
          </cell>
          <cell r="J578" t="str">
            <v>=sa.244</v>
          </cell>
          <cell r="L578">
            <v>19791.801331435858</v>
          </cell>
        </row>
        <row r="579">
          <cell r="A579" t="str">
            <v>sa.265</v>
          </cell>
          <cell r="B579" t="str">
            <v>REJA HIERRO FUNDIDO 20X20 C/MARCO</v>
          </cell>
          <cell r="C579" t="str">
            <v>u</v>
          </cell>
          <cell r="D579">
            <v>4319.514271275184</v>
          </cell>
          <cell r="E579">
            <v>1.0285875136294658</v>
          </cell>
          <cell r="F579">
            <v>1.0285875136294658</v>
          </cell>
          <cell r="G579">
            <v>1.0285875136294658</v>
          </cell>
          <cell r="H579">
            <v>4369.4522615757633</v>
          </cell>
          <cell r="I579">
            <v>1.0115610198657445</v>
          </cell>
          <cell r="J579">
            <v>1.0115610198657445</v>
          </cell>
          <cell r="K579">
            <v>1.0115610198657445</v>
          </cell>
          <cell r="L579">
            <v>4394.4189569199225</v>
          </cell>
        </row>
        <row r="580">
          <cell r="A580" t="str">
            <v>sa.270</v>
          </cell>
          <cell r="B580" t="str">
            <v>CANILLA SERVICIO BCE  ½ "</v>
          </cell>
          <cell r="C580" t="str">
            <v>u</v>
          </cell>
          <cell r="D580">
            <v>11781.957810889533</v>
          </cell>
          <cell r="E580">
            <v>1.0204402142308233</v>
          </cell>
          <cell r="F580">
            <v>1.0204402142308233</v>
          </cell>
          <cell r="G580">
            <v>1.0204402142308233</v>
          </cell>
          <cell r="H580">
            <v>11908.093111516295</v>
          </cell>
          <cell r="I580">
            <v>1.0107058014169921</v>
          </cell>
          <cell r="J580">
            <v>1.0107058014169921</v>
          </cell>
          <cell r="K580">
            <v>1.0107058014169921</v>
          </cell>
          <cell r="L580">
            <v>12042.401798495994</v>
          </cell>
        </row>
        <row r="581">
          <cell r="A581" t="str">
            <v>sa.271</v>
          </cell>
          <cell r="B581" t="str">
            <v>CANILLA BRONCE RIEGO C/MANGA 3/4" REF.</v>
          </cell>
          <cell r="C581" t="str">
            <v>u</v>
          </cell>
          <cell r="D581">
            <v>28120.390810944224</v>
          </cell>
          <cell r="E581">
            <v>1.0204402142308233</v>
          </cell>
          <cell r="F581" t="str">
            <v>=sa.270</v>
          </cell>
          <cell r="H581">
            <v>28421.442130734402</v>
          </cell>
          <cell r="I581">
            <v>1.0107058014169921</v>
          </cell>
          <cell r="J581" t="str">
            <v>=sa.270</v>
          </cell>
          <cell r="L581">
            <v>28742.001143743531</v>
          </cell>
        </row>
        <row r="582">
          <cell r="A582" t="str">
            <v>sa.283</v>
          </cell>
          <cell r="B582" t="str">
            <v>CONEXIÓN P/TANQUE 3/4" COMPLETO</v>
          </cell>
          <cell r="C582" t="str">
            <v>u</v>
          </cell>
          <cell r="D582">
            <v>6424.4663529761792</v>
          </cell>
          <cell r="E582">
            <v>0.9951293969425129</v>
          </cell>
          <cell r="F582" t="str">
            <v>=sa.284+sa.285+sa.061</v>
          </cell>
          <cell r="H582">
            <v>6380.1566742111781</v>
          </cell>
          <cell r="I582">
            <v>0.99310297909110001</v>
          </cell>
          <cell r="J582" t="str">
            <v>=sa.284+sa.285+sa.061</v>
          </cell>
          <cell r="L582">
            <v>6426.9494331462893</v>
          </cell>
        </row>
        <row r="583">
          <cell r="A583" t="str">
            <v>sa.284</v>
          </cell>
          <cell r="B583" t="str">
            <v>FLOTANTE COMPLETO P/TANQUE 1/2"</v>
          </cell>
          <cell r="C583" t="str">
            <v>u</v>
          </cell>
          <cell r="D583">
            <v>13969.284097231137</v>
          </cell>
          <cell r="E583">
            <v>1</v>
          </cell>
          <cell r="F583">
            <v>1</v>
          </cell>
          <cell r="G583">
            <v>1</v>
          </cell>
          <cell r="H583">
            <v>13969.284097231137</v>
          </cell>
          <cell r="I583">
            <v>1</v>
          </cell>
          <cell r="J583">
            <v>1</v>
          </cell>
          <cell r="K583">
            <v>1</v>
          </cell>
          <cell r="L583">
            <v>13969.284097231137</v>
          </cell>
        </row>
        <row r="584">
          <cell r="A584" t="str">
            <v>sa.285</v>
          </cell>
          <cell r="B584" t="str">
            <v>TANQUE DE RESERVA 600 LTS. PVC TRICAPA</v>
          </cell>
          <cell r="C584" t="str">
            <v>u</v>
          </cell>
          <cell r="D584">
            <v>168043.65761822872</v>
          </cell>
          <cell r="E584">
            <v>1</v>
          </cell>
          <cell r="F584">
            <v>1.0170925159224096</v>
          </cell>
          <cell r="G584">
            <v>1.0170925159224096</v>
          </cell>
          <cell r="H584">
            <v>168875.69363511115</v>
          </cell>
          <cell r="I584">
            <v>1.004951308657972</v>
          </cell>
          <cell r="J584">
            <v>1.004951308657972</v>
          </cell>
          <cell r="K584">
            <v>1.004951308657972</v>
          </cell>
          <cell r="L584">
            <v>171920.2550121003</v>
          </cell>
        </row>
        <row r="585">
          <cell r="A585" t="str">
            <v>sa.287</v>
          </cell>
          <cell r="B585" t="str">
            <v>LLAVE DE LIMPIEZA BRONCE 3/4"</v>
          </cell>
          <cell r="C585" t="str">
            <v>u</v>
          </cell>
          <cell r="D585">
            <v>9366.7153270789368</v>
          </cell>
          <cell r="E585">
            <v>1.0020529030457319</v>
          </cell>
          <cell r="F585" t="str">
            <v>=sa.244</v>
          </cell>
          <cell r="H585">
            <v>9538.4618893795268</v>
          </cell>
          <cell r="I585">
            <v>1.0183358366624078</v>
          </cell>
          <cell r="J585" t="str">
            <v>=sa.244</v>
          </cell>
          <cell r="L585">
            <v>9549.4216470425363</v>
          </cell>
        </row>
        <row r="586">
          <cell r="A586" t="str">
            <v>sa.288</v>
          </cell>
          <cell r="B586" t="str">
            <v>VENTILACION P/TANQUE PVC 1"</v>
          </cell>
          <cell r="C586" t="str">
            <v>u</v>
          </cell>
          <cell r="D586">
            <v>1045.3529571212889</v>
          </cell>
          <cell r="E586">
            <v>1.0120345395872608</v>
          </cell>
          <cell r="F586">
            <v>1.0120345395872608</v>
          </cell>
          <cell r="G586">
            <v>1.0120345395872608</v>
          </cell>
          <cell r="H586">
            <v>1045.3513602288201</v>
          </cell>
          <cell r="I586">
            <v>0.99999847238919848</v>
          </cell>
          <cell r="J586">
            <v>0.99999847238919848</v>
          </cell>
          <cell r="K586">
            <v>0.99999847238919848</v>
          </cell>
          <cell r="L586">
            <v>1054.849676632087</v>
          </cell>
        </row>
        <row r="587">
          <cell r="A587" t="str">
            <v>sa.291</v>
          </cell>
          <cell r="B587" t="str">
            <v>MESADA GRANITO RECONST. 4 CM. DE ESPESOR</v>
          </cell>
          <cell r="C587" t="str">
            <v>m2</v>
          </cell>
          <cell r="D587">
            <v>240855.58116875359</v>
          </cell>
          <cell r="E587">
            <v>1.02615647993784</v>
          </cell>
          <cell r="F587">
            <v>1.02615647993784</v>
          </cell>
          <cell r="G587">
            <v>1.02615647993784</v>
          </cell>
          <cell r="H587">
            <v>247937.36579924155</v>
          </cell>
          <cell r="I587">
            <v>1.0294026179344633</v>
          </cell>
          <cell r="J587">
            <v>1.0294026179344633</v>
          </cell>
          <cell r="K587">
            <v>1.0294026179344633</v>
          </cell>
          <cell r="L587">
            <v>249741.73574860403</v>
          </cell>
        </row>
        <row r="588">
          <cell r="A588" t="str">
            <v>sa.295</v>
          </cell>
          <cell r="B588" t="str">
            <v>MESADA GRANITO NATURAL NACIONAL  E=2CM.</v>
          </cell>
          <cell r="C588" t="str">
            <v>m2</v>
          </cell>
          <cell r="D588">
            <v>460937.39591880824</v>
          </cell>
          <cell r="E588">
            <v>1.02615647993784</v>
          </cell>
          <cell r="F588" t="str">
            <v>=sa.291</v>
          </cell>
          <cell r="H588">
            <v>474490.16206271539</v>
          </cell>
          <cell r="I588">
            <v>1.0294026179344633</v>
          </cell>
          <cell r="J588" t="str">
            <v>=sa.291</v>
          </cell>
          <cell r="L588">
            <v>477943.27525900275</v>
          </cell>
        </row>
        <row r="589">
          <cell r="A589" t="str">
            <v>sa.296</v>
          </cell>
          <cell r="B589" t="str">
            <v>MÁRMOLES IMPORTADOS GRANIT. E=2CM BRASIL</v>
          </cell>
          <cell r="C589" t="str">
            <v>m2</v>
          </cell>
          <cell r="D589">
            <v>2794742.5896300534</v>
          </cell>
          <cell r="E589" t="e">
            <v>#REF!</v>
          </cell>
          <cell r="F589" t="str">
            <v>=sa.291+dólar</v>
          </cell>
          <cell r="H589">
            <v>2876915.3382181185</v>
          </cell>
          <cell r="I589">
            <v>1.0294026179344633</v>
          </cell>
          <cell r="J589" t="str">
            <v>=sa.291+dólar</v>
          </cell>
          <cell r="L589">
            <v>2907675.3841900816</v>
          </cell>
        </row>
        <row r="590">
          <cell r="A590" t="str">
            <v>sa.297</v>
          </cell>
          <cell r="B590" t="str">
            <v>MÁRMOL DE CARRARA</v>
          </cell>
          <cell r="C590" t="str">
            <v>m2</v>
          </cell>
          <cell r="D590">
            <v>3526307.5616214513</v>
          </cell>
          <cell r="E590" t="e">
            <v>#REF!</v>
          </cell>
          <cell r="F590" t="str">
            <v>=sa.295</v>
          </cell>
          <cell r="H590">
            <v>3629990.2355752159</v>
          </cell>
          <cell r="I590">
            <v>1.0294026179344633</v>
          </cell>
          <cell r="J590" t="str">
            <v>=sa.295</v>
          </cell>
          <cell r="L590">
            <v>3668802.1759339576</v>
          </cell>
        </row>
        <row r="591">
          <cell r="A591" t="str">
            <v>sa.298</v>
          </cell>
          <cell r="B591" t="str">
            <v>PULIDO DE MOSAICOS</v>
          </cell>
          <cell r="C591" t="str">
            <v>m2</v>
          </cell>
          <cell r="D591">
            <v>4128.1060483110623</v>
          </cell>
          <cell r="E591" t="e">
            <v>#REF!</v>
          </cell>
          <cell r="F591" t="str">
            <v>=mo.001</v>
          </cell>
          <cell r="H591">
            <v>4248.8045688021393</v>
          </cell>
          <cell r="I591">
            <v>1.0292382315469968</v>
          </cell>
          <cell r="J591" t="str">
            <v>=mo.001</v>
          </cell>
          <cell r="L591">
            <v>4301.2066995457099</v>
          </cell>
        </row>
        <row r="592">
          <cell r="A592" t="str">
            <v>sa.300</v>
          </cell>
          <cell r="B592" t="str">
            <v>RAMAL Y PVC 0.110X0.63</v>
          </cell>
          <cell r="C592" t="str">
            <v>u</v>
          </cell>
          <cell r="D592">
            <v>8000.6414571160603</v>
          </cell>
          <cell r="E592">
            <v>1.0102895617542402</v>
          </cell>
          <cell r="F592" t="str">
            <v>=sa.001</v>
          </cell>
          <cell r="H592">
            <v>8334.6981555517614</v>
          </cell>
          <cell r="I592">
            <v>1.0417537394003051</v>
          </cell>
          <cell r="J592" t="str">
            <v>=sa.001</v>
          </cell>
          <cell r="L592">
            <v>8408.430731315837</v>
          </cell>
        </row>
        <row r="593">
          <cell r="A593" t="str">
            <v>sa.310</v>
          </cell>
          <cell r="B593" t="str">
            <v>VÁLVULA EsCLUSA BRONCE 25 MM</v>
          </cell>
          <cell r="C593" t="str">
            <v>u</v>
          </cell>
          <cell r="D593">
            <v>19369.86356705652</v>
          </cell>
          <cell r="E593">
            <v>1.0020529030457319</v>
          </cell>
          <cell r="F593" t="str">
            <v>=sa.244</v>
          </cell>
          <cell r="H593">
            <v>19725.026221595192</v>
          </cell>
          <cell r="I593">
            <v>1.0183358366624078</v>
          </cell>
          <cell r="J593" t="str">
            <v>=sa.244</v>
          </cell>
          <cell r="L593">
            <v>19747.69041104128</v>
          </cell>
        </row>
        <row r="594">
          <cell r="A594" t="str">
            <v>sa.321</v>
          </cell>
          <cell r="B594" t="str">
            <v>CUPLAS H°G° 3/4 * 1/2"</v>
          </cell>
          <cell r="C594" t="str">
            <v>u</v>
          </cell>
          <cell r="D594">
            <v>2031.9160081166467</v>
          </cell>
          <cell r="E594">
            <v>1.0301033236515613</v>
          </cell>
          <cell r="F594" t="str">
            <v>=pb.060</v>
          </cell>
          <cell r="H594">
            <v>2009.1849783908854</v>
          </cell>
          <cell r="I594">
            <v>0.98881300721340815</v>
          </cell>
          <cell r="J594" t="str">
            <v>=pb.060</v>
          </cell>
          <cell r="L594">
            <v>2009.1849783908854</v>
          </cell>
        </row>
        <row r="595">
          <cell r="A595" t="str">
            <v>sa.322</v>
          </cell>
          <cell r="B595" t="str">
            <v>CUPLAS H°G° 1 * 1/2 - 3/4"</v>
          </cell>
          <cell r="C595" t="str">
            <v>u</v>
          </cell>
          <cell r="D595">
            <v>3118.5874290219199</v>
          </cell>
          <cell r="E595">
            <v>1.0301033236515613</v>
          </cell>
          <cell r="F595" t="str">
            <v>=pb.060</v>
          </cell>
          <cell r="H595">
            <v>3083.6998139490956</v>
          </cell>
          <cell r="I595">
            <v>0.98881300721340815</v>
          </cell>
          <cell r="J595" t="str">
            <v>=pb.060</v>
          </cell>
          <cell r="L595">
            <v>3083.6998139490956</v>
          </cell>
        </row>
        <row r="596">
          <cell r="A596" t="str">
            <v>sa.323</v>
          </cell>
          <cell r="B596" t="str">
            <v>CODOS HH H°G° * 90°  DE ½"</v>
          </cell>
          <cell r="C596" t="str">
            <v>u</v>
          </cell>
          <cell r="D596">
            <v>1599.5685318781523</v>
          </cell>
          <cell r="E596">
            <v>1.0301033236515613</v>
          </cell>
          <cell r="F596" t="str">
            <v>=pb.060</v>
          </cell>
          <cell r="H596">
            <v>1581.6741702503721</v>
          </cell>
          <cell r="I596">
            <v>0.98881300721340815</v>
          </cell>
          <cell r="J596" t="str">
            <v>=pb.060</v>
          </cell>
          <cell r="L596">
            <v>1581.6741702503721</v>
          </cell>
        </row>
        <row r="597">
          <cell r="A597" t="str">
            <v>sa.324</v>
          </cell>
          <cell r="B597" t="str">
            <v>CODOS MH H°G° * 90° DE ½"</v>
          </cell>
          <cell r="C597" t="str">
            <v>u</v>
          </cell>
          <cell r="D597">
            <v>2122.6595498766455</v>
          </cell>
          <cell r="E597">
            <v>1.0301033236515613</v>
          </cell>
          <cell r="F597" t="str">
            <v>=pb.060</v>
          </cell>
          <cell r="H597">
            <v>2098.913372803785</v>
          </cell>
          <cell r="I597">
            <v>0.98881300721340815</v>
          </cell>
          <cell r="J597" t="str">
            <v>=pb.060</v>
          </cell>
          <cell r="L597">
            <v>2098.913372803785</v>
          </cell>
        </row>
        <row r="598">
          <cell r="A598" t="str">
            <v>sa.325</v>
          </cell>
          <cell r="B598" t="str">
            <v>BUJES H°G° 3/4" * 1/2"</v>
          </cell>
          <cell r="C598" t="str">
            <v>u</v>
          </cell>
          <cell r="D598">
            <v>1493.3189748424509</v>
          </cell>
          <cell r="E598">
            <v>1.0301033236515613</v>
          </cell>
          <cell r="F598" t="str">
            <v>=pb.060</v>
          </cell>
          <cell r="H598">
            <v>1476.6132262428077</v>
          </cell>
          <cell r="I598">
            <v>0.98881300721340815</v>
          </cell>
          <cell r="J598" t="str">
            <v>=pb.060</v>
          </cell>
          <cell r="L598">
            <v>1476.6132262428077</v>
          </cell>
        </row>
        <row r="599">
          <cell r="A599" t="str">
            <v>sa.328</v>
          </cell>
          <cell r="B599" t="str">
            <v xml:space="preserve">NIPLES IPS * 10 CM *  1/2  </v>
          </cell>
          <cell r="C599" t="str">
            <v>u</v>
          </cell>
          <cell r="D599">
            <v>307.44535831367182</v>
          </cell>
          <cell r="E599">
            <v>1.0067031659499881</v>
          </cell>
          <cell r="F599" t="str">
            <v>=sa.107</v>
          </cell>
          <cell r="H599">
            <v>315.28140124993536</v>
          </cell>
          <cell r="I599">
            <v>1.0254875955169529</v>
          </cell>
          <cell r="J599" t="str">
            <v>=sa.107</v>
          </cell>
          <cell r="L599">
            <v>316.58035166527543</v>
          </cell>
        </row>
        <row r="600">
          <cell r="A600" t="str">
            <v>sa.329</v>
          </cell>
          <cell r="B600" t="str">
            <v xml:space="preserve">NIPLES IPS * 8 CM *  3/4   </v>
          </cell>
          <cell r="C600" t="str">
            <v>u</v>
          </cell>
          <cell r="D600">
            <v>473.97587417726476</v>
          </cell>
          <cell r="E600">
            <v>1.0067031659499881</v>
          </cell>
          <cell r="F600" t="str">
            <v>=sa.107</v>
          </cell>
          <cell r="H600">
            <v>486.05637954308907</v>
          </cell>
          <cell r="I600">
            <v>1.0254875955169529</v>
          </cell>
          <cell r="J600" t="str">
            <v>=sa.107</v>
          </cell>
          <cell r="L600">
            <v>488.05891801691956</v>
          </cell>
        </row>
        <row r="601">
          <cell r="A601" t="str">
            <v>sa.330</v>
          </cell>
          <cell r="B601" t="str">
            <v xml:space="preserve">UNION DOBLE IPS 1/2            </v>
          </cell>
          <cell r="C601" t="str">
            <v>u</v>
          </cell>
          <cell r="D601">
            <v>816.40483138744025</v>
          </cell>
          <cell r="E601">
            <v>1.0067031659499881</v>
          </cell>
          <cell r="F601" t="str">
            <v>=sa.107</v>
          </cell>
          <cell r="H601">
            <v>837.2130275079295</v>
          </cell>
          <cell r="I601">
            <v>1.0254875955169529</v>
          </cell>
          <cell r="J601" t="str">
            <v>=sa.107</v>
          </cell>
          <cell r="L601">
            <v>840.66232139427404</v>
          </cell>
        </row>
        <row r="602">
          <cell r="A602" t="str">
            <v>sa.331</v>
          </cell>
          <cell r="B602" t="str">
            <v xml:space="preserve">UNION DOBLE IPS 3/4             </v>
          </cell>
          <cell r="C602" t="str">
            <v>u</v>
          </cell>
          <cell r="D602">
            <v>1082.7799321846123</v>
          </cell>
          <cell r="E602">
            <v>1.0067031659499881</v>
          </cell>
          <cell r="F602" t="str">
            <v>=sa.107</v>
          </cell>
          <cell r="H602">
            <v>1110.3773891300075</v>
          </cell>
          <cell r="I602">
            <v>1.0254875955169529</v>
          </cell>
          <cell r="J602" t="str">
            <v>=sa.107</v>
          </cell>
          <cell r="L602">
            <v>1114.9521124250593</v>
          </cell>
        </row>
        <row r="603">
          <cell r="A603" t="str">
            <v>sa.332</v>
          </cell>
          <cell r="B603" t="str">
            <v>FLOTANTE P/TANQUE         ½"</v>
          </cell>
          <cell r="C603" t="str">
            <v>u</v>
          </cell>
          <cell r="D603">
            <v>15482.955851358032</v>
          </cell>
          <cell r="E603">
            <v>1</v>
          </cell>
          <cell r="F603" t="str">
            <v>=sa.284</v>
          </cell>
          <cell r="H603">
            <v>15482.955851358032</v>
          </cell>
          <cell r="I603">
            <v>1</v>
          </cell>
          <cell r="J603" t="str">
            <v>=sa.284</v>
          </cell>
          <cell r="L603">
            <v>15482.955851358032</v>
          </cell>
        </row>
        <row r="604">
          <cell r="A604" t="str">
            <v>sa.333</v>
          </cell>
          <cell r="B604" t="str">
            <v xml:space="preserve">BUJE RED IPS 3/4*1/2       </v>
          </cell>
          <cell r="C604" t="str">
            <v>u</v>
          </cell>
          <cell r="D604">
            <v>266.01644580572156</v>
          </cell>
          <cell r="E604">
            <v>1.0067031659499881</v>
          </cell>
          <cell r="F604" t="str">
            <v>=sa.107</v>
          </cell>
          <cell r="H604">
            <v>272.79656537727521</v>
          </cell>
          <cell r="I604">
            <v>1.0254875955169529</v>
          </cell>
          <cell r="J604" t="str">
            <v>=sa.107</v>
          </cell>
          <cell r="L604">
            <v>273.92047947590373</v>
          </cell>
        </row>
        <row r="605">
          <cell r="A605" t="str">
            <v>sa.334</v>
          </cell>
          <cell r="B605" t="str">
            <v xml:space="preserve">BUJE RED IPS 1*1/2         </v>
          </cell>
          <cell r="C605" t="str">
            <v>u</v>
          </cell>
          <cell r="D605">
            <v>359.55468662689833</v>
          </cell>
          <cell r="E605">
            <v>1.0067031659499881</v>
          </cell>
          <cell r="F605" t="str">
            <v>=sa.107</v>
          </cell>
          <cell r="H605">
            <v>368.71887104586949</v>
          </cell>
          <cell r="I605">
            <v>1.0254875955169529</v>
          </cell>
          <cell r="J605" t="str">
            <v>=sa.107</v>
          </cell>
          <cell r="L605">
            <v>370.23798231849759</v>
          </cell>
        </row>
        <row r="606">
          <cell r="A606" t="str">
            <v>sa.335</v>
          </cell>
          <cell r="B606" t="str">
            <v xml:space="preserve">ADAPTADOR C/BRIDA IPS 1"   </v>
          </cell>
          <cell r="C606" t="str">
            <v>u</v>
          </cell>
          <cell r="D606">
            <v>6995.2949301457938</v>
          </cell>
          <cell r="E606">
            <v>1.0139534844716942</v>
          </cell>
          <cell r="F606" t="str">
            <v>=SA.107+AC.050</v>
          </cell>
          <cell r="H606">
            <v>7061.6420654199273</v>
          </cell>
          <cell r="I606">
            <v>1.0094845372406265</v>
          </cell>
          <cell r="J606" t="str">
            <v>=SA.107+AC.050</v>
          </cell>
          <cell r="L606">
            <v>7086.9658744304088</v>
          </cell>
        </row>
        <row r="607">
          <cell r="A607" t="str">
            <v>sa.336</v>
          </cell>
          <cell r="B607" t="str">
            <v xml:space="preserve">CODO ROSCA H RED. IPS 3/4*1/2  </v>
          </cell>
          <cell r="C607" t="str">
            <v>u</v>
          </cell>
          <cell r="D607">
            <v>1257.8988881512555</v>
          </cell>
          <cell r="E607">
            <v>1.0067031659499881</v>
          </cell>
          <cell r="F607" t="str">
            <v>=sa.107</v>
          </cell>
          <cell r="H607">
            <v>1289.9597062136795</v>
          </cell>
          <cell r="I607">
            <v>1.0254875955169529</v>
          </cell>
          <cell r="J607" t="str">
            <v>=sa.107</v>
          </cell>
          <cell r="L607">
            <v>1295.2743035528035</v>
          </cell>
        </row>
        <row r="608">
          <cell r="A608" t="str">
            <v>sa.337</v>
          </cell>
          <cell r="B608" t="str">
            <v xml:space="preserve">TEE RED IPS 3/4*1/2             </v>
          </cell>
          <cell r="C608" t="str">
            <v>u</v>
          </cell>
          <cell r="D608">
            <v>2007.186627946887</v>
          </cell>
          <cell r="E608">
            <v>1.0067031659499881</v>
          </cell>
          <cell r="F608" t="str">
            <v>=sa.107</v>
          </cell>
          <cell r="H608">
            <v>2058.3449888470341</v>
          </cell>
          <cell r="I608">
            <v>1.0254875955169529</v>
          </cell>
          <cell r="J608" t="str">
            <v>=sa.107</v>
          </cell>
          <cell r="L608">
            <v>2066.8253117191607</v>
          </cell>
        </row>
        <row r="609">
          <cell r="A609" t="str">
            <v>sa.338</v>
          </cell>
          <cell r="B609" t="str">
            <v xml:space="preserve">TEE RED IPS 1*3/4               </v>
          </cell>
          <cell r="C609" t="str">
            <v>u</v>
          </cell>
          <cell r="D609">
            <v>2239.7926066705281</v>
          </cell>
          <cell r="E609">
            <v>1.0067031659499881</v>
          </cell>
          <cell r="F609" t="str">
            <v>=sa.107</v>
          </cell>
          <cell r="H609">
            <v>2296.8795346712081</v>
          </cell>
          <cell r="I609">
            <v>1.0254875955169529</v>
          </cell>
          <cell r="J609" t="str">
            <v>=sa.107</v>
          </cell>
          <cell r="L609">
            <v>2306.342613094861</v>
          </cell>
        </row>
        <row r="610">
          <cell r="A610" t="str">
            <v>sa.339</v>
          </cell>
          <cell r="B610" t="str">
            <v xml:space="preserve">TEE ROSCA H IPS 1/2             </v>
          </cell>
          <cell r="C610" t="str">
            <v>u</v>
          </cell>
          <cell r="D610">
            <v>599.91657904467991</v>
          </cell>
          <cell r="E610">
            <v>1.0067031659499881</v>
          </cell>
          <cell r="F610" t="str">
            <v>=sa.107</v>
          </cell>
          <cell r="H610">
            <v>615.20701015528482</v>
          </cell>
          <cell r="I610">
            <v>1.0254875955169529</v>
          </cell>
          <cell r="J610" t="str">
            <v>=sa.107</v>
          </cell>
          <cell r="L610">
            <v>617.74164555779566</v>
          </cell>
        </row>
        <row r="611">
          <cell r="A611" t="str">
            <v>sa.340</v>
          </cell>
          <cell r="B611" t="str">
            <v xml:space="preserve">TEE ROSCA H IPS 3/4            </v>
          </cell>
          <cell r="C611" t="str">
            <v>u</v>
          </cell>
          <cell r="D611">
            <v>918.53032793161515</v>
          </cell>
          <cell r="E611">
            <v>1.0067031659499881</v>
          </cell>
          <cell r="F611" t="str">
            <v>=sa.107</v>
          </cell>
          <cell r="H611">
            <v>941.94145739999021</v>
          </cell>
          <cell r="I611">
            <v>1.0254875955169529</v>
          </cell>
          <cell r="J611" t="str">
            <v>=sa.107</v>
          </cell>
          <cell r="L611">
            <v>945.82222944193438</v>
          </cell>
        </row>
        <row r="612">
          <cell r="A612" t="str">
            <v>sa.341</v>
          </cell>
          <cell r="B612" t="str">
            <v>VALVULAS ESFERICAS BCE. 1/2</v>
          </cell>
          <cell r="C612" t="str">
            <v>u</v>
          </cell>
          <cell r="D612">
            <v>6898.7350872461548</v>
          </cell>
          <cell r="E612">
            <v>1.0020529030457319</v>
          </cell>
          <cell r="F612" t="str">
            <v>=sa.244</v>
          </cell>
          <cell r="H612">
            <v>7025.229166983122</v>
          </cell>
          <cell r="I612">
            <v>1.0183358366624078</v>
          </cell>
          <cell r="J612" t="str">
            <v>=sa.244</v>
          </cell>
          <cell r="L612">
            <v>7033.3012031342523</v>
          </cell>
        </row>
        <row r="613">
          <cell r="A613" t="str">
            <v>sa.342</v>
          </cell>
          <cell r="B613" t="str">
            <v>VALVULAS ESFERICAS BCE. 3/4</v>
          </cell>
          <cell r="C613" t="str">
            <v>u</v>
          </cell>
          <cell r="D613">
            <v>8829.6433317572901</v>
          </cell>
          <cell r="E613">
            <v>1.0020529030457319</v>
          </cell>
          <cell r="F613" t="str">
            <v>=sa.244</v>
          </cell>
          <cell r="H613">
            <v>8991.5422296757097</v>
          </cell>
          <cell r="I613">
            <v>1.0183358366624078</v>
          </cell>
          <cell r="J613" t="str">
            <v>=sa.244</v>
          </cell>
          <cell r="L613">
            <v>9001.8735729254731</v>
          </cell>
        </row>
        <row r="614">
          <cell r="A614" t="str">
            <v>sa.346</v>
          </cell>
          <cell r="B614" t="str">
            <v>FLEXIBLE FLEXIFORMA CROM.1/2*30</v>
          </cell>
          <cell r="C614" t="str">
            <v>u</v>
          </cell>
          <cell r="D614">
            <v>15565.528122707587</v>
          </cell>
          <cell r="E614">
            <v>1.012479155402473</v>
          </cell>
          <cell r="F614" t="str">
            <v>=sa.003</v>
          </cell>
          <cell r="H614">
            <v>16174.448825589687</v>
          </cell>
          <cell r="I614">
            <v>1.0391198228599634</v>
          </cell>
          <cell r="J614" t="str">
            <v>=sa.003</v>
          </cell>
          <cell r="L614">
            <v>16212.717081262663</v>
          </cell>
        </row>
        <row r="615">
          <cell r="A615" t="str">
            <v>sa.349</v>
          </cell>
          <cell r="B615" t="str">
            <v>SIFON P/DESCARGA SIMPLE       40005</v>
          </cell>
          <cell r="C615" t="str">
            <v>u</v>
          </cell>
          <cell r="D615">
            <v>4703.1610874980652</v>
          </cell>
          <cell r="E615">
            <v>1.0009400758192419</v>
          </cell>
          <cell r="F615" t="str">
            <v>=sa.169</v>
          </cell>
          <cell r="H615">
            <v>4926.3950188401332</v>
          </cell>
          <cell r="I615">
            <v>1.0474646577459292</v>
          </cell>
          <cell r="J615" t="str">
            <v>=sa.169</v>
          </cell>
          <cell r="L615">
            <v>4926.3950188401332</v>
          </cell>
        </row>
        <row r="616">
          <cell r="A616" t="str">
            <v>sa.350</v>
          </cell>
          <cell r="B616" t="str">
            <v>JABONERA BLANCO ADHESIVO S/PEGAMENTO</v>
          </cell>
          <cell r="C616" t="str">
            <v>u</v>
          </cell>
          <cell r="D616">
            <v>10302.891880176046</v>
          </cell>
          <cell r="E616">
            <v>1.0000003492868961</v>
          </cell>
          <cell r="F616" t="str">
            <v>=sa.025</v>
          </cell>
          <cell r="H616">
            <v>10185.85253524978</v>
          </cell>
          <cell r="I616">
            <v>0.98864014625335794</v>
          </cell>
          <cell r="J616" t="str">
            <v>=sa.025</v>
          </cell>
          <cell r="L616">
            <v>10185.85253524978</v>
          </cell>
        </row>
        <row r="617">
          <cell r="A617" t="str">
            <v>sa.351</v>
          </cell>
          <cell r="B617" t="str">
            <v>PORTAVASO BLANCO ADHESIVO S/PEGAMENTO</v>
          </cell>
          <cell r="C617" t="str">
            <v>u</v>
          </cell>
          <cell r="D617">
            <v>10882.049625634156</v>
          </cell>
          <cell r="E617">
            <v>1.0000003492868961</v>
          </cell>
          <cell r="F617" t="str">
            <v>=sa.025</v>
          </cell>
          <cell r="H617">
            <v>10758.431133423252</v>
          </cell>
          <cell r="I617">
            <v>0.98864014625335794</v>
          </cell>
          <cell r="J617" t="str">
            <v>=sa.025</v>
          </cell>
          <cell r="L617">
            <v>10758.431133423252</v>
          </cell>
        </row>
        <row r="618">
          <cell r="A618" t="str">
            <v>sa.700</v>
          </cell>
          <cell r="B618" t="str">
            <v>CAÑO PRFV 700MM PARA CLOACAS DIÁM. PRESIÓN 1 BAR</v>
          </cell>
          <cell r="C618" t="str">
            <v>m</v>
          </cell>
          <cell r="D618">
            <v>559797.10478347458</v>
          </cell>
          <cell r="E618" t="e">
            <v>#REF!</v>
          </cell>
          <cell r="F618">
            <v>327194.78000000003</v>
          </cell>
          <cell r="G618" t="str">
            <v>O-TEK</v>
          </cell>
          <cell r="H618">
            <v>559797.10478347458</v>
          </cell>
          <cell r="I618">
            <v>1</v>
          </cell>
          <cell r="J618">
            <v>327194.78000000003</v>
          </cell>
          <cell r="K618" t="str">
            <v>O-TEK</v>
          </cell>
          <cell r="L618">
            <v>567194.17440050235</v>
          </cell>
        </row>
        <row r="619">
          <cell r="A619" t="str">
            <v>sa.900</v>
          </cell>
          <cell r="B619" t="str">
            <v>CAÑO PRFV 900MM DIÁM. PRESIÓN 1 BAR</v>
          </cell>
          <cell r="C619" t="str">
            <v>m</v>
          </cell>
          <cell r="D619">
            <v>665948.47244876937</v>
          </cell>
          <cell r="E619" t="e">
            <v>#REF!</v>
          </cell>
          <cell r="F619">
            <v>392690.24</v>
          </cell>
          <cell r="G619" t="str">
            <v>O-TEK</v>
          </cell>
          <cell r="H619">
            <v>665948.47244876937</v>
          </cell>
          <cell r="I619">
            <v>1</v>
          </cell>
          <cell r="J619">
            <v>392690.24</v>
          </cell>
          <cell r="K619" t="str">
            <v>O-TEK</v>
          </cell>
          <cell r="L619">
            <v>674748.20929978834</v>
          </cell>
        </row>
        <row r="620">
          <cell r="A620" t="str">
            <v>so.003</v>
          </cell>
          <cell r="B620" t="str">
            <v>MOSAICO CALCAREO AMARILLO, ROJO O GRIS</v>
          </cell>
          <cell r="C620" t="str">
            <v>m2</v>
          </cell>
          <cell r="D620">
            <v>8141.0393980204035</v>
          </cell>
          <cell r="E620" t="e">
            <v>#REF!</v>
          </cell>
          <cell r="F620">
            <v>1.0194073278469655</v>
          </cell>
          <cell r="G620">
            <v>1.0194073278469655</v>
          </cell>
          <cell r="H620">
            <v>8225.1775873583483</v>
          </cell>
          <cell r="I620">
            <v>1.010335067210018</v>
          </cell>
          <cell r="J620">
            <v>0.99762738398823947</v>
          </cell>
          <cell r="K620">
            <v>0.99762738398823947</v>
          </cell>
          <cell r="L620">
            <v>8381.0678825466512</v>
          </cell>
        </row>
        <row r="621">
          <cell r="A621" t="str">
            <v>so.004</v>
          </cell>
          <cell r="B621" t="str">
            <v xml:space="preserve">MOSAICO GRANÍTICO 30X30 GRIS COMÚN SEMIPULIDO </v>
          </cell>
          <cell r="C621" t="str">
            <v>m2</v>
          </cell>
          <cell r="D621">
            <v>14575.994957139177</v>
          </cell>
          <cell r="E621">
            <v>1.0364396455888323</v>
          </cell>
          <cell r="F621">
            <v>1.0364396455888323</v>
          </cell>
          <cell r="G621">
            <v>1.0364396455888323</v>
          </cell>
          <cell r="H621">
            <v>14957.46077675674</v>
          </cell>
          <cell r="I621">
            <v>1.0261708254386246</v>
          </cell>
          <cell r="J621">
            <v>1.0261708254386246</v>
          </cell>
          <cell r="K621">
            <v>1.0261708254386246</v>
          </cell>
          <cell r="L621">
            <v>15326.787345406432</v>
          </cell>
        </row>
        <row r="622">
          <cell r="A622" t="str">
            <v>so.009</v>
          </cell>
          <cell r="B622" t="str">
            <v>BALDOSA ROJA 20X20 TIPO AZOTEA</v>
          </cell>
          <cell r="C622" t="str">
            <v>m2</v>
          </cell>
          <cell r="D622">
            <v>4660.1951946976787</v>
          </cell>
          <cell r="E622" t="e">
            <v>#REF!</v>
          </cell>
          <cell r="F622" t="str">
            <v>=so.003</v>
          </cell>
          <cell r="H622">
            <v>4708.3586252466821</v>
          </cell>
          <cell r="I622">
            <v>1.010335067210018</v>
          </cell>
          <cell r="J622" t="str">
            <v>=so.003</v>
          </cell>
          <cell r="L622">
            <v>4797.5952901267447</v>
          </cell>
        </row>
        <row r="623">
          <cell r="A623" t="str">
            <v>so.011</v>
          </cell>
          <cell r="B623" t="str">
            <v>ZÓCALO GRANÍTICO GRIS 10 X 30</v>
          </cell>
          <cell r="C623" t="str">
            <v>m</v>
          </cell>
          <cell r="D623">
            <v>4308.5116998570393</v>
          </cell>
          <cell r="E623">
            <v>1.0251861694922988</v>
          </cell>
          <cell r="F623">
            <v>1.0251861694922988</v>
          </cell>
          <cell r="G623">
            <v>1.0251861694922988</v>
          </cell>
          <cell r="H623">
            <v>4417.2668036651694</v>
          </cell>
          <cell r="I623">
            <v>1.0252419191090367</v>
          </cell>
          <cell r="J623">
            <v>1.0252419191090367</v>
          </cell>
          <cell r="K623">
            <v>1.0252419191090367</v>
          </cell>
          <cell r="L623">
            <v>4527.6097919090653</v>
          </cell>
        </row>
        <row r="624">
          <cell r="A624" t="str">
            <v>so.012</v>
          </cell>
          <cell r="B624" t="str">
            <v>ZÓCALO CALCAREO AMARILLO, ROJO O GRIS</v>
          </cell>
          <cell r="C624" t="str">
            <v>m</v>
          </cell>
          <cell r="D624">
            <v>3766.961251149798</v>
          </cell>
          <cell r="E624" t="e">
            <v>#REF!</v>
          </cell>
          <cell r="F624">
            <v>1.0083387856068244</v>
          </cell>
          <cell r="G624">
            <v>1.0251861694922988</v>
          </cell>
          <cell r="H624">
            <v>3805.8930488579645</v>
          </cell>
          <cell r="I624">
            <v>1.010335067210018</v>
          </cell>
          <cell r="J624">
            <v>0.99672431564076358</v>
          </cell>
          <cell r="K624">
            <v>1.0252419191090367</v>
          </cell>
          <cell r="L624">
            <v>3878.0254477685303</v>
          </cell>
        </row>
        <row r="625">
          <cell r="A625" t="str">
            <v>so.016</v>
          </cell>
          <cell r="B625" t="str">
            <v>BALDOSA CERÁMICA ROJA 6 X 24</v>
          </cell>
          <cell r="C625" t="str">
            <v>m2</v>
          </cell>
          <cell r="D625">
            <v>4966.0204374743644</v>
          </cell>
          <cell r="E625" t="e">
            <v>#REF!</v>
          </cell>
          <cell r="F625" t="str">
            <v>=so.003</v>
          </cell>
          <cell r="H625">
            <v>5017.3445924619846</v>
          </cell>
          <cell r="I625">
            <v>1.010335067210018</v>
          </cell>
          <cell r="J625" t="str">
            <v>=so.003</v>
          </cell>
          <cell r="L625">
            <v>5112.4374121942255</v>
          </cell>
        </row>
        <row r="626">
          <cell r="A626" t="str">
            <v>so.030</v>
          </cell>
          <cell r="B626" t="str">
            <v>CERÁMICO ESMALTADO 20X20</v>
          </cell>
          <cell r="C626" t="str">
            <v>m2</v>
          </cell>
          <cell r="D626">
            <v>6173.1641103915053</v>
          </cell>
          <cell r="E626" t="e">
            <v>#REF!</v>
          </cell>
          <cell r="F626" t="str">
            <v>=so.003</v>
          </cell>
          <cell r="H626">
            <v>6236.9641763708723</v>
          </cell>
          <cell r="I626">
            <v>1.010335067210018</v>
          </cell>
          <cell r="J626" t="str">
            <v>=so.003</v>
          </cell>
          <cell r="L626">
            <v>6355.172224307451</v>
          </cell>
        </row>
        <row r="627">
          <cell r="A627" t="str">
            <v>te.002</v>
          </cell>
          <cell r="B627" t="str">
            <v>TEJA COLONIAL</v>
          </cell>
          <cell r="C627" t="str">
            <v>u</v>
          </cell>
          <cell r="D627">
            <v>1089.3175735173079</v>
          </cell>
          <cell r="E627">
            <v>1</v>
          </cell>
          <cell r="F627" t="str">
            <v>=te.003</v>
          </cell>
          <cell r="H627">
            <v>1089.3175735173079</v>
          </cell>
          <cell r="I627">
            <v>1</v>
          </cell>
          <cell r="J627" t="str">
            <v>=te.003</v>
          </cell>
          <cell r="L627">
            <v>1101.8027123513345</v>
          </cell>
        </row>
        <row r="628">
          <cell r="A628" t="str">
            <v>te.003</v>
          </cell>
          <cell r="B628" t="str">
            <v>TEJA FRANCESA</v>
          </cell>
          <cell r="C628" t="str">
            <v>u</v>
          </cell>
          <cell r="D628">
            <v>2813.3288782826489</v>
          </cell>
          <cell r="E628">
            <v>1</v>
          </cell>
          <cell r="F628">
            <v>1</v>
          </cell>
          <cell r="G628">
            <v>1</v>
          </cell>
          <cell r="H628">
            <v>2813.3288782826489</v>
          </cell>
          <cell r="I628">
            <v>1</v>
          </cell>
          <cell r="J628">
            <v>1</v>
          </cell>
          <cell r="K628">
            <v>1</v>
          </cell>
          <cell r="L628">
            <v>2845.5736547234815</v>
          </cell>
        </row>
        <row r="629">
          <cell r="A629" t="str">
            <v>vi.001</v>
          </cell>
          <cell r="B629" t="str">
            <v>VIDRIO TRIPLE TRANSPARENTE</v>
          </cell>
          <cell r="C629" t="str">
            <v>m2</v>
          </cell>
          <cell r="D629">
            <v>34929.440260688483</v>
          </cell>
          <cell r="E629">
            <v>1.0387018787669</v>
          </cell>
          <cell r="F629">
            <v>1.0387018787669</v>
          </cell>
          <cell r="G629">
            <v>1.0387018787669</v>
          </cell>
          <cell r="H629">
            <v>34862.051985391496</v>
          </cell>
          <cell r="I629">
            <v>0.99807073131449997</v>
          </cell>
          <cell r="J629">
            <v>0.99807073131449997</v>
          </cell>
          <cell r="K629">
            <v>0.99807073131449997</v>
          </cell>
          <cell r="L629">
            <v>34864.02041073743</v>
          </cell>
        </row>
        <row r="630">
          <cell r="A630" t="str">
            <v>vi.002</v>
          </cell>
          <cell r="B630" t="str">
            <v>ESPEJO 3MM</v>
          </cell>
          <cell r="C630" t="str">
            <v>m2</v>
          </cell>
          <cell r="D630">
            <v>55682.592231263247</v>
          </cell>
          <cell r="E630">
            <v>1.0404505601608598</v>
          </cell>
          <cell r="G630">
            <v>1.0404505601608598</v>
          </cell>
          <cell r="H630">
            <v>55942.224866939614</v>
          </cell>
          <cell r="I630">
            <v>1.0046627253738125</v>
          </cell>
          <cell r="K630">
            <v>1.0046627253738125</v>
          </cell>
          <cell r="L630">
            <v>56838.383297022287</v>
          </cell>
        </row>
        <row r="631">
          <cell r="A631" t="str">
            <v>vi.003</v>
          </cell>
          <cell r="B631" t="str">
            <v>VIDRIO DOBLE TRANSPARENTE</v>
          </cell>
          <cell r="C631" t="str">
            <v>m2</v>
          </cell>
          <cell r="D631">
            <v>29323.964909447266</v>
          </cell>
          <cell r="E631">
            <v>1.0387018787669</v>
          </cell>
          <cell r="F631" t="str">
            <v>=vi.001</v>
          </cell>
          <cell r="H631">
            <v>29267.391102212769</v>
          </cell>
          <cell r="I631">
            <v>0.99807073131449997</v>
          </cell>
          <cell r="J631" t="str">
            <v>=vi.001</v>
          </cell>
          <cell r="L631">
            <v>29269.043634728041</v>
          </cell>
        </row>
        <row r="632">
          <cell r="A632" t="str">
            <v>vi.004</v>
          </cell>
          <cell r="B632" t="str">
            <v>POLICARBONATO 4MM</v>
          </cell>
          <cell r="C632" t="str">
            <v>m2</v>
          </cell>
          <cell r="D632">
            <v>19224.103229731227</v>
          </cell>
          <cell r="E632">
            <v>1.0080141901697</v>
          </cell>
          <cell r="F632">
            <v>1.0080141901697</v>
          </cell>
          <cell r="G632">
            <v>1.0080141901697</v>
          </cell>
          <cell r="H632">
            <v>19562.493061363235</v>
          </cell>
          <cell r="I632">
            <v>1.0176023727915</v>
          </cell>
          <cell r="J632">
            <v>1.0176023727915</v>
          </cell>
          <cell r="K632">
            <v>1.0176023727915</v>
          </cell>
          <cell r="L632">
            <v>19798.852619670117</v>
          </cell>
        </row>
        <row r="633">
          <cell r="A633" t="str">
            <v>vi.006</v>
          </cell>
          <cell r="B633" t="str">
            <v>VIDRIO TRANSPARENTE 6 MM</v>
          </cell>
          <cell r="C633" t="str">
            <v>m2</v>
          </cell>
          <cell r="D633">
            <v>60503.766762273248</v>
          </cell>
          <cell r="E633">
            <v>1.0387018787669</v>
          </cell>
          <cell r="F633" t="str">
            <v>=vi.001</v>
          </cell>
          <cell r="H633">
            <v>60387.038739703996</v>
          </cell>
          <cell r="I633">
            <v>0.99807073131449997</v>
          </cell>
          <cell r="J633" t="str">
            <v>=vi.001</v>
          </cell>
          <cell r="L633">
            <v>60390.44838918966</v>
          </cell>
        </row>
        <row r="634">
          <cell r="A634" t="str">
            <v>vi.007</v>
          </cell>
          <cell r="B634" t="str">
            <v>VIDRIO ARMADO</v>
          </cell>
          <cell r="C634" t="str">
            <v>m2</v>
          </cell>
          <cell r="D634">
            <v>60967.738657874237</v>
          </cell>
          <cell r="E634">
            <v>1.0387018787669</v>
          </cell>
          <cell r="F634" t="str">
            <v>=vi.001</v>
          </cell>
          <cell r="H634">
            <v>60850.115508855852</v>
          </cell>
          <cell r="I634">
            <v>0.99807073131449997</v>
          </cell>
          <cell r="J634" t="str">
            <v>=vi.001</v>
          </cell>
          <cell r="L634">
            <v>60853.551305168723</v>
          </cell>
        </row>
        <row r="635">
          <cell r="A635" t="str">
            <v>vi.008</v>
          </cell>
          <cell r="B635" t="str">
            <v>BLINDEX 10 MM</v>
          </cell>
          <cell r="C635" t="str">
            <v>m2</v>
          </cell>
          <cell r="D635">
            <v>155317.97988298524</v>
          </cell>
          <cell r="E635">
            <v>1.0387018787669</v>
          </cell>
          <cell r="F635" t="str">
            <v>=vi.001</v>
          </cell>
          <cell r="H635">
            <v>155018.32976810186</v>
          </cell>
          <cell r="I635">
            <v>0.99807073131449997</v>
          </cell>
          <cell r="J635" t="str">
            <v>=vi.001</v>
          </cell>
          <cell r="L635">
            <v>155027.08260942996</v>
          </cell>
        </row>
        <row r="637">
          <cell r="D637">
            <v>21232925618.599304</v>
          </cell>
          <cell r="E637" t="e">
            <v>#REF!</v>
          </cell>
          <cell r="H637">
            <v>21306674045.649906</v>
          </cell>
          <cell r="I637">
            <v>1.0034733050157723</v>
          </cell>
          <cell r="L637">
            <v>21656205876.269482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abSelected="1" workbookViewId="0">
      <selection activeCell="H22" sqref="H22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2043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thickBot="1" x14ac:dyDescent="0.25">
      <c r="B8" s="239" t="s">
        <v>879</v>
      </c>
      <c r="C8" s="240" t="s">
        <v>1207</v>
      </c>
      <c r="D8" s="241" t="s">
        <v>878</v>
      </c>
      <c r="E8" s="290">
        <f>VLOOKUP(B8,[3]IN_!$A:$L,12,)</f>
        <v>246008.48667191036</v>
      </c>
      <c r="G8" s="193"/>
    </row>
    <row r="9" spans="2:8" ht="15" customHeight="1" thickBot="1" x14ac:dyDescent="0.25">
      <c r="B9" s="242" t="s">
        <v>899</v>
      </c>
      <c r="C9" s="243" t="s">
        <v>1208</v>
      </c>
      <c r="D9" s="244" t="s">
        <v>117</v>
      </c>
      <c r="E9" s="290">
        <f>VLOOKUP(B9,[3]IN_!$A:$L,12,)</f>
        <v>4557.8640393128999</v>
      </c>
      <c r="G9" s="193"/>
    </row>
    <row r="10" spans="2:8" ht="15" customHeight="1" thickBot="1" x14ac:dyDescent="0.25">
      <c r="B10" s="242" t="s">
        <v>898</v>
      </c>
      <c r="C10" s="243" t="s">
        <v>1501</v>
      </c>
      <c r="D10" s="244" t="s">
        <v>117</v>
      </c>
      <c r="E10" s="290">
        <f>VLOOKUP(B10,[3]IN_!$A:$L,12,)</f>
        <v>4695.5456086455306</v>
      </c>
      <c r="G10" s="193"/>
    </row>
    <row r="11" spans="2:8" ht="15" customHeight="1" thickBot="1" x14ac:dyDescent="0.25">
      <c r="B11" s="242" t="s">
        <v>897</v>
      </c>
      <c r="C11" s="243" t="s">
        <v>1209</v>
      </c>
      <c r="D11" s="244" t="s">
        <v>117</v>
      </c>
      <c r="E11" s="290">
        <f>VLOOKUP(B11,[3]IN_!$A:$L,12,)</f>
        <v>4706.9435318619026</v>
      </c>
      <c r="G11" s="193"/>
    </row>
    <row r="12" spans="2:8" ht="15" customHeight="1" thickBot="1" x14ac:dyDescent="0.25">
      <c r="B12" s="242" t="s">
        <v>896</v>
      </c>
      <c r="C12" s="243" t="s">
        <v>1503</v>
      </c>
      <c r="D12" s="244" t="s">
        <v>117</v>
      </c>
      <c r="E12" s="290">
        <f>VLOOKUP(B12,[3]IN_!$A:$L,12,)</f>
        <v>4902.3207693755094</v>
      </c>
      <c r="G12" s="193"/>
    </row>
    <row r="13" spans="2:8" ht="15" customHeight="1" thickBot="1" x14ac:dyDescent="0.25">
      <c r="B13" s="242" t="s">
        <v>895</v>
      </c>
      <c r="C13" s="243" t="s">
        <v>1210</v>
      </c>
      <c r="D13" s="244" t="s">
        <v>117</v>
      </c>
      <c r="E13" s="290">
        <f>VLOOKUP(B13,[3]IN_!$A:$L,12,)</f>
        <v>5193.1660253716836</v>
      </c>
      <c r="G13" s="193"/>
    </row>
    <row r="14" spans="2:8" ht="15" customHeight="1" thickBot="1" x14ac:dyDescent="0.25">
      <c r="B14" s="242" t="s">
        <v>894</v>
      </c>
      <c r="C14" s="243" t="s">
        <v>1505</v>
      </c>
      <c r="D14" s="244" t="s">
        <v>117</v>
      </c>
      <c r="E14" s="290">
        <f>VLOOKUP(B14,[3]IN_!$A:$L,12,)</f>
        <v>4367.0679951463389</v>
      </c>
      <c r="G14" s="193"/>
    </row>
    <row r="15" spans="2:8" ht="15" customHeight="1" thickBot="1" x14ac:dyDescent="0.25">
      <c r="B15" s="245" t="s">
        <v>893</v>
      </c>
      <c r="C15" s="246" t="s">
        <v>1211</v>
      </c>
      <c r="D15" s="244" t="s">
        <v>117</v>
      </c>
      <c r="E15" s="290">
        <f>VLOOKUP(B15,[3]IN_!$A:$L,12,)</f>
        <v>4939.6744895154879</v>
      </c>
      <c r="G15" s="193"/>
    </row>
    <row r="16" spans="2:8" ht="15" customHeight="1" thickBot="1" x14ac:dyDescent="0.25">
      <c r="B16" s="245" t="s">
        <v>892</v>
      </c>
      <c r="C16" s="246" t="s">
        <v>1212</v>
      </c>
      <c r="D16" s="244" t="s">
        <v>311</v>
      </c>
      <c r="E16" s="290">
        <f>VLOOKUP(B16,[3]IN_!$A:$L,12,)</f>
        <v>4614620.2221607585</v>
      </c>
      <c r="G16" s="193"/>
    </row>
    <row r="17" spans="2:7" ht="15" customHeight="1" thickBot="1" x14ac:dyDescent="0.25">
      <c r="B17" s="242" t="s">
        <v>891</v>
      </c>
      <c r="C17" s="243" t="s">
        <v>1213</v>
      </c>
      <c r="D17" s="244" t="s">
        <v>117</v>
      </c>
      <c r="E17" s="290">
        <f>VLOOKUP(B17,[3]IN_!$A:$L,12,)</f>
        <v>7360.4120274883444</v>
      </c>
      <c r="G17" s="193"/>
    </row>
    <row r="18" spans="2:7" ht="15" customHeight="1" thickBot="1" x14ac:dyDescent="0.25">
      <c r="B18" s="245" t="s">
        <v>850</v>
      </c>
      <c r="C18" s="246" t="s">
        <v>1214</v>
      </c>
      <c r="D18" s="244" t="s">
        <v>117</v>
      </c>
      <c r="E18" s="290">
        <f>VLOOKUP(B18,[3]IN_!$A:$L,12,)</f>
        <v>8191.6130757458777</v>
      </c>
      <c r="G18" s="193"/>
    </row>
    <row r="19" spans="2:7" ht="15" customHeight="1" thickBot="1" x14ac:dyDescent="0.25">
      <c r="B19" s="245" t="s">
        <v>847</v>
      </c>
      <c r="C19" s="246" t="s">
        <v>1215</v>
      </c>
      <c r="D19" s="244" t="s">
        <v>2</v>
      </c>
      <c r="E19" s="290">
        <f>VLOOKUP(B19,[3]IN_!$A:$L,12,)</f>
        <v>4705.3220451656707</v>
      </c>
      <c r="G19" s="193"/>
    </row>
    <row r="20" spans="2:7" ht="15" customHeight="1" thickBot="1" x14ac:dyDescent="0.25">
      <c r="B20" s="245" t="s">
        <v>849</v>
      </c>
      <c r="C20" s="246" t="s">
        <v>1216</v>
      </c>
      <c r="D20" s="244" t="s">
        <v>117</v>
      </c>
      <c r="E20" s="290">
        <f>VLOOKUP(B20,[3]IN_!$A:$L,12,)</f>
        <v>7113.8000777059506</v>
      </c>
      <c r="G20" s="193"/>
    </row>
    <row r="21" spans="2:7" ht="15" customHeight="1" thickBot="1" x14ac:dyDescent="0.25">
      <c r="B21" s="245" t="s">
        <v>869</v>
      </c>
      <c r="C21" s="246" t="s">
        <v>1217</v>
      </c>
      <c r="D21" s="244" t="s">
        <v>117</v>
      </c>
      <c r="E21" s="290">
        <f>VLOOKUP(B21,[3]IN_!$A:$L,12,)</f>
        <v>6451.0129800373579</v>
      </c>
      <c r="G21" s="193"/>
    </row>
    <row r="22" spans="2:7" ht="15" customHeight="1" thickBot="1" x14ac:dyDescent="0.25">
      <c r="B22" s="245" t="s">
        <v>868</v>
      </c>
      <c r="C22" s="246" t="s">
        <v>1218</v>
      </c>
      <c r="D22" s="244" t="s">
        <v>117</v>
      </c>
      <c r="E22" s="290">
        <f>VLOOKUP(B22,[3]IN_!$A:$L,12,)</f>
        <v>6057.4305759049603</v>
      </c>
      <c r="G22" s="193"/>
    </row>
    <row r="23" spans="2:7" ht="15" customHeight="1" thickBot="1" x14ac:dyDescent="0.25">
      <c r="B23" s="245" t="s">
        <v>867</v>
      </c>
      <c r="C23" s="246" t="s">
        <v>1507</v>
      </c>
      <c r="D23" s="244" t="s">
        <v>117</v>
      </c>
      <c r="E23" s="290">
        <f>VLOOKUP(B23,[3]IN_!$A:$L,12,)</f>
        <v>7354.0493385836271</v>
      </c>
      <c r="G23" s="193"/>
    </row>
    <row r="24" spans="2:7" ht="15" customHeight="1" thickBot="1" x14ac:dyDescent="0.25">
      <c r="B24" s="242" t="s">
        <v>866</v>
      </c>
      <c r="C24" s="243" t="s">
        <v>1219</v>
      </c>
      <c r="D24" s="244" t="s">
        <v>117</v>
      </c>
      <c r="E24" s="290">
        <f>VLOOKUP(B24,[3]IN_!$A:$L,12,)</f>
        <v>10782.117959086831</v>
      </c>
      <c r="G24" s="193"/>
    </row>
    <row r="25" spans="2:7" ht="15" customHeight="1" thickBot="1" x14ac:dyDescent="0.25">
      <c r="B25" s="245" t="s">
        <v>877</v>
      </c>
      <c r="C25" s="246" t="s">
        <v>1220</v>
      </c>
      <c r="D25" s="244" t="s">
        <v>4</v>
      </c>
      <c r="E25" s="290">
        <f>VLOOKUP(B25,[3]IN_!$A:$L,12,)</f>
        <v>22202.064412603886</v>
      </c>
      <c r="G25" s="193"/>
    </row>
    <row r="26" spans="2:7" ht="15" customHeight="1" thickBot="1" x14ac:dyDescent="0.25">
      <c r="B26" s="245" t="s">
        <v>876</v>
      </c>
      <c r="C26" s="246" t="s">
        <v>1221</v>
      </c>
      <c r="D26" s="244" t="s">
        <v>117</v>
      </c>
      <c r="E26" s="290">
        <f>VLOOKUP(B26,[3]IN_!$A:$L,12,)</f>
        <v>6507.3806700805135</v>
      </c>
      <c r="G26" s="193"/>
    </row>
    <row r="27" spans="2:7" ht="15" customHeight="1" thickBot="1" x14ac:dyDescent="0.25">
      <c r="B27" s="242" t="s">
        <v>875</v>
      </c>
      <c r="C27" s="243" t="s">
        <v>1222</v>
      </c>
      <c r="D27" s="244" t="s">
        <v>117</v>
      </c>
      <c r="E27" s="290">
        <f>VLOOKUP(B27,[3]IN_!$A:$L,12,)</f>
        <v>6994.2373192890964</v>
      </c>
      <c r="G27" s="193"/>
    </row>
    <row r="28" spans="2:7" ht="15" customHeight="1" thickBot="1" x14ac:dyDescent="0.25">
      <c r="B28" s="245" t="s">
        <v>874</v>
      </c>
      <c r="C28" s="246" t="s">
        <v>1223</v>
      </c>
      <c r="D28" s="244" t="s">
        <v>4</v>
      </c>
      <c r="E28" s="290">
        <f>VLOOKUP(B28,[3]IN_!$A:$L,12,)</f>
        <v>383.69348224451591</v>
      </c>
      <c r="G28" s="193"/>
    </row>
    <row r="29" spans="2:7" ht="15" customHeight="1" thickBot="1" x14ac:dyDescent="0.25">
      <c r="B29" s="245" t="s">
        <v>873</v>
      </c>
      <c r="C29" s="246" t="s">
        <v>1224</v>
      </c>
      <c r="D29" s="244" t="s">
        <v>4</v>
      </c>
      <c r="E29" s="290">
        <f>VLOOKUP(B29,[3]IN_!$A:$L,12,)</f>
        <v>416.906268472401</v>
      </c>
      <c r="G29" s="193"/>
    </row>
    <row r="30" spans="2:7" ht="15" customHeight="1" thickBot="1" x14ac:dyDescent="0.25">
      <c r="B30" s="242" t="s">
        <v>872</v>
      </c>
      <c r="C30" s="243" t="s">
        <v>1225</v>
      </c>
      <c r="D30" s="244" t="s">
        <v>117</v>
      </c>
      <c r="E30" s="290">
        <f>VLOOKUP(B30,[3]IN_!$A:$L,12,)</f>
        <v>8614.0564480540179</v>
      </c>
      <c r="G30" s="193"/>
    </row>
    <row r="31" spans="2:7" ht="15" customHeight="1" thickBot="1" x14ac:dyDescent="0.25">
      <c r="B31" s="242" t="s">
        <v>871</v>
      </c>
      <c r="C31" s="243" t="s">
        <v>1226</v>
      </c>
      <c r="D31" s="244" t="s">
        <v>4</v>
      </c>
      <c r="E31" s="290">
        <f>VLOOKUP(B31,[3]IN_!$A:$L,12,)</f>
        <v>36674.2147740769</v>
      </c>
      <c r="G31" s="193"/>
    </row>
    <row r="32" spans="2:7" ht="15" customHeight="1" thickBot="1" x14ac:dyDescent="0.25">
      <c r="B32" s="245" t="s">
        <v>860</v>
      </c>
      <c r="C32" s="246" t="s">
        <v>1227</v>
      </c>
      <c r="D32" s="244" t="s">
        <v>4</v>
      </c>
      <c r="E32" s="290">
        <f>VLOOKUP(B32,[3]IN_!$A:$L,12,)</f>
        <v>1935.3542221703783</v>
      </c>
      <c r="G32" s="193"/>
    </row>
    <row r="33" spans="2:7" ht="15" customHeight="1" thickBot="1" x14ac:dyDescent="0.25">
      <c r="B33" s="245" t="s">
        <v>890</v>
      </c>
      <c r="C33" s="246" t="s">
        <v>1228</v>
      </c>
      <c r="D33" s="244" t="s">
        <v>4</v>
      </c>
      <c r="E33" s="290">
        <f>VLOOKUP(B33,[3]IN_!$A:$L,12,)</f>
        <v>2264.4871257155673</v>
      </c>
      <c r="G33" s="193"/>
    </row>
    <row r="34" spans="2:7" ht="15" customHeight="1" thickBot="1" x14ac:dyDescent="0.25">
      <c r="B34" s="245" t="s">
        <v>864</v>
      </c>
      <c r="C34" s="246" t="s">
        <v>1229</v>
      </c>
      <c r="D34" s="244" t="s">
        <v>2</v>
      </c>
      <c r="E34" s="290">
        <f>VLOOKUP(B34,[3]IN_!$A:$L,12,)</f>
        <v>748.75184598816156</v>
      </c>
      <c r="G34" s="193"/>
    </row>
    <row r="35" spans="2:7" ht="15" customHeight="1" thickBot="1" x14ac:dyDescent="0.25">
      <c r="B35" s="245" t="s">
        <v>863</v>
      </c>
      <c r="C35" s="246" t="s">
        <v>1230</v>
      </c>
      <c r="D35" s="244" t="s">
        <v>2</v>
      </c>
      <c r="E35" s="290">
        <f>VLOOKUP(B35,[3]IN_!$A:$L,12,)</f>
        <v>1737.7631363710784</v>
      </c>
      <c r="G35" s="193"/>
    </row>
    <row r="36" spans="2:7" ht="15" customHeight="1" thickBot="1" x14ac:dyDescent="0.25">
      <c r="B36" s="245" t="s">
        <v>845</v>
      </c>
      <c r="C36" s="246" t="s">
        <v>1231</v>
      </c>
      <c r="D36" s="244" t="s">
        <v>2</v>
      </c>
      <c r="E36" s="290">
        <f>VLOOKUP(B36,[3]IN_!$A:$L,12,)</f>
        <v>9348.7453163613791</v>
      </c>
      <c r="G36" s="193"/>
    </row>
    <row r="37" spans="2:7" ht="15" customHeight="1" thickBot="1" x14ac:dyDescent="0.25">
      <c r="B37" s="242" t="s">
        <v>889</v>
      </c>
      <c r="C37" s="243" t="s">
        <v>1232</v>
      </c>
      <c r="D37" s="244" t="s">
        <v>2</v>
      </c>
      <c r="E37" s="290">
        <f>VLOOKUP(B37,[3]IN_!$A:$L,12,)</f>
        <v>334.83640033345011</v>
      </c>
      <c r="G37" s="193"/>
    </row>
    <row r="38" spans="2:7" ht="15" customHeight="1" thickBot="1" x14ac:dyDescent="0.25">
      <c r="B38" s="245" t="s">
        <v>888</v>
      </c>
      <c r="C38" s="246" t="s">
        <v>1233</v>
      </c>
      <c r="D38" s="244" t="s">
        <v>311</v>
      </c>
      <c r="E38" s="290">
        <f>VLOOKUP(B38,[3]IN_!$A:$L,12,)</f>
        <v>4982683.3799767857</v>
      </c>
      <c r="G38" s="193"/>
    </row>
    <row r="39" spans="2:7" ht="15" customHeight="1" thickBot="1" x14ac:dyDescent="0.25">
      <c r="B39" s="242" t="s">
        <v>887</v>
      </c>
      <c r="C39" s="243" t="s">
        <v>1234</v>
      </c>
      <c r="D39" s="244" t="s">
        <v>117</v>
      </c>
      <c r="E39" s="290">
        <f>VLOOKUP(B39,[3]IN_!$A:$L,12,)</f>
        <v>5263.0973813192204</v>
      </c>
      <c r="G39" s="193"/>
    </row>
    <row r="40" spans="2:7" ht="15" customHeight="1" thickBot="1" x14ac:dyDescent="0.25">
      <c r="B40" s="242" t="s">
        <v>886</v>
      </c>
      <c r="C40" s="243" t="s">
        <v>1235</v>
      </c>
      <c r="D40" s="244" t="s">
        <v>117</v>
      </c>
      <c r="E40" s="290">
        <f>VLOOKUP(B40,[3]IN_!$A:$L,12,)</f>
        <v>5310.3300875595696</v>
      </c>
      <c r="G40" s="193"/>
    </row>
    <row r="41" spans="2:7" ht="15" customHeight="1" thickBot="1" x14ac:dyDescent="0.25">
      <c r="B41" s="242" t="s">
        <v>859</v>
      </c>
      <c r="C41" s="243" t="s">
        <v>1236</v>
      </c>
      <c r="D41" s="244" t="s">
        <v>855</v>
      </c>
      <c r="E41" s="290">
        <f>VLOOKUP(B41,[3]IN_!$A:$L,12,)</f>
        <v>12159.271224379916</v>
      </c>
      <c r="G41" s="193"/>
    </row>
    <row r="42" spans="2:7" ht="15" customHeight="1" thickBot="1" x14ac:dyDescent="0.25">
      <c r="B42" s="242" t="s">
        <v>858</v>
      </c>
      <c r="C42" s="243" t="s">
        <v>1237</v>
      </c>
      <c r="D42" s="244" t="s">
        <v>855</v>
      </c>
      <c r="E42" s="290">
        <f>VLOOKUP(B42,[3]IN_!$A:$L,12,)</f>
        <v>20780.519467174006</v>
      </c>
      <c r="G42" s="193"/>
    </row>
    <row r="43" spans="2:7" ht="15" customHeight="1" thickBot="1" x14ac:dyDescent="0.25">
      <c r="B43" s="242" t="s">
        <v>857</v>
      </c>
      <c r="C43" s="243" t="s">
        <v>1238</v>
      </c>
      <c r="D43" s="244" t="s">
        <v>855</v>
      </c>
      <c r="E43" s="290">
        <f>VLOOKUP(B43,[3]IN_!$A:$L,12,)</f>
        <v>46591.819826349849</v>
      </c>
      <c r="G43" s="193"/>
    </row>
    <row r="44" spans="2:7" ht="15" customHeight="1" thickBot="1" x14ac:dyDescent="0.25">
      <c r="B44" s="242" t="s">
        <v>856</v>
      </c>
      <c r="C44" s="243" t="s">
        <v>1239</v>
      </c>
      <c r="D44" s="244" t="s">
        <v>855</v>
      </c>
      <c r="E44" s="290">
        <f>VLOOKUP(B44,[3]IN_!$A:$L,12,)</f>
        <v>81061.931940118346</v>
      </c>
      <c r="G44" s="193"/>
    </row>
    <row r="45" spans="2:7" ht="15" customHeight="1" thickBot="1" x14ac:dyDescent="0.25">
      <c r="B45" s="242" t="s">
        <v>885</v>
      </c>
      <c r="C45" s="243" t="s">
        <v>1240</v>
      </c>
      <c r="D45" s="244" t="s">
        <v>117</v>
      </c>
      <c r="E45" s="290">
        <f>VLOOKUP(B45,[3]IN_!$A:$L,12,)</f>
        <v>14460.226355845109</v>
      </c>
      <c r="G45" s="193"/>
    </row>
    <row r="46" spans="2:7" ht="15" customHeight="1" thickBot="1" x14ac:dyDescent="0.25">
      <c r="B46" s="242" t="s">
        <v>884</v>
      </c>
      <c r="C46" s="243" t="s">
        <v>1241</v>
      </c>
      <c r="D46" s="244" t="s">
        <v>117</v>
      </c>
      <c r="E46" s="290">
        <f>VLOOKUP(B46,[3]IN_!$A:$L,12,)</f>
        <v>20284.532304973036</v>
      </c>
      <c r="G46" s="193"/>
    </row>
    <row r="47" spans="2:7" ht="15" customHeight="1" thickBot="1" x14ac:dyDescent="0.25">
      <c r="B47" s="242" t="s">
        <v>862</v>
      </c>
      <c r="C47" s="243" t="s">
        <v>1850</v>
      </c>
      <c r="D47" s="244" t="s">
        <v>2</v>
      </c>
      <c r="E47" s="290">
        <f>VLOOKUP(B47,[3]IN_!$A:$L,12,)</f>
        <v>1127.7223654894012</v>
      </c>
      <c r="G47" s="193"/>
    </row>
    <row r="48" spans="2:7" ht="15" customHeight="1" thickBot="1" x14ac:dyDescent="0.25">
      <c r="B48" s="245" t="s">
        <v>766</v>
      </c>
      <c r="C48" s="246" t="s">
        <v>1242</v>
      </c>
      <c r="D48" s="244" t="s">
        <v>4</v>
      </c>
      <c r="E48" s="290">
        <f>VLOOKUP(B48,[3]IN_!$A:$L,12,)</f>
        <v>7129.5868807828665</v>
      </c>
      <c r="G48" s="193"/>
    </row>
    <row r="49" spans="2:7" ht="15" customHeight="1" thickBot="1" x14ac:dyDescent="0.25">
      <c r="B49" s="245" t="s">
        <v>765</v>
      </c>
      <c r="C49" s="246" t="s">
        <v>1243</v>
      </c>
      <c r="D49" s="244" t="s">
        <v>4</v>
      </c>
      <c r="E49" s="290">
        <f>VLOOKUP(B49,[3]IN_!$A:$L,12,)</f>
        <v>9165.2577332130913</v>
      </c>
      <c r="G49" s="193"/>
    </row>
    <row r="50" spans="2:7" ht="15" customHeight="1" thickBot="1" x14ac:dyDescent="0.25">
      <c r="B50" s="242" t="s">
        <v>764</v>
      </c>
      <c r="C50" s="243" t="s">
        <v>1244</v>
      </c>
      <c r="D50" s="244" t="s">
        <v>4</v>
      </c>
      <c r="E50" s="290">
        <f>VLOOKUP(B50,[3]IN_!$A:$L,12,)</f>
        <v>14686.259420529466</v>
      </c>
      <c r="G50" s="193"/>
    </row>
    <row r="51" spans="2:7" ht="15" customHeight="1" thickBot="1" x14ac:dyDescent="0.25">
      <c r="B51" s="242" t="s">
        <v>854</v>
      </c>
      <c r="C51" s="243" t="s">
        <v>1245</v>
      </c>
      <c r="D51" s="244" t="s">
        <v>4</v>
      </c>
      <c r="E51" s="290">
        <f>VLOOKUP(B51,[3]IN_!$A:$L,12,)</f>
        <v>4137.0066859587942</v>
      </c>
      <c r="G51" s="193"/>
    </row>
    <row r="52" spans="2:7" ht="15" customHeight="1" thickBot="1" x14ac:dyDescent="0.25">
      <c r="B52" s="242" t="s">
        <v>853</v>
      </c>
      <c r="C52" s="243" t="s">
        <v>1246</v>
      </c>
      <c r="D52" s="244" t="s">
        <v>4</v>
      </c>
      <c r="E52" s="290">
        <f>VLOOKUP(B52,[3]IN_!$A:$L,12,)</f>
        <v>11795.973543691653</v>
      </c>
      <c r="G52" s="193"/>
    </row>
    <row r="53" spans="2:7" ht="15" customHeight="1" thickBot="1" x14ac:dyDescent="0.25">
      <c r="B53" s="242" t="s">
        <v>852</v>
      </c>
      <c r="C53" s="243" t="s">
        <v>1247</v>
      </c>
      <c r="D53" s="244" t="s">
        <v>4</v>
      </c>
      <c r="E53" s="290">
        <f>VLOOKUP(B53,[3]IN_!$A:$L,12,)</f>
        <v>10529.795568496358</v>
      </c>
      <c r="G53" s="193"/>
    </row>
    <row r="54" spans="2:7" ht="15" customHeight="1" thickBot="1" x14ac:dyDescent="0.25">
      <c r="B54" s="242" t="s">
        <v>883</v>
      </c>
      <c r="C54" s="243" t="s">
        <v>1248</v>
      </c>
      <c r="D54" s="244" t="s">
        <v>2</v>
      </c>
      <c r="E54" s="290">
        <f>VLOOKUP(B54,[3]IN_!$A:$L,12,)</f>
        <v>10649.870414423913</v>
      </c>
      <c r="G54" s="193"/>
    </row>
    <row r="55" spans="2:7" ht="15" customHeight="1" thickBot="1" x14ac:dyDescent="0.25">
      <c r="B55" s="242" t="s">
        <v>882</v>
      </c>
      <c r="C55" s="243" t="s">
        <v>1249</v>
      </c>
      <c r="D55" s="244" t="s">
        <v>2</v>
      </c>
      <c r="E55" s="290">
        <f>VLOOKUP(B55,[3]IN_!$A:$L,12,)</f>
        <v>7969.8376851170397</v>
      </c>
      <c r="G55" s="193"/>
    </row>
    <row r="56" spans="2:7" ht="15" customHeight="1" thickBot="1" x14ac:dyDescent="0.25">
      <c r="B56" s="242" t="s">
        <v>881</v>
      </c>
      <c r="C56" s="243" t="s">
        <v>1250</v>
      </c>
      <c r="D56" s="244" t="s">
        <v>3</v>
      </c>
      <c r="E56" s="290">
        <f>VLOOKUP(B56,[3]IN_!$A:$L,12,)</f>
        <v>6099.3591267127122</v>
      </c>
      <c r="G56" s="193"/>
    </row>
    <row r="57" spans="2:7" ht="15" customHeight="1" thickBot="1" x14ac:dyDescent="0.25">
      <c r="B57" s="245" t="s">
        <v>840</v>
      </c>
      <c r="C57" s="246" t="s">
        <v>1251</v>
      </c>
      <c r="D57" s="244" t="s">
        <v>119</v>
      </c>
      <c r="E57" s="290">
        <f>VLOOKUP(B57,[3]IN_!$A:$L,12,)</f>
        <v>2924.0322680186896</v>
      </c>
      <c r="G57" s="193"/>
    </row>
    <row r="58" spans="2:7" ht="15" customHeight="1" thickBot="1" x14ac:dyDescent="0.25">
      <c r="B58" s="245" t="s">
        <v>842</v>
      </c>
      <c r="C58" s="246" t="s">
        <v>1253</v>
      </c>
      <c r="D58" s="244" t="s">
        <v>119</v>
      </c>
      <c r="E58" s="290">
        <f>VLOOKUP(B58,[3]IN_!$A:$L,12,)</f>
        <v>3016.8992252247999</v>
      </c>
      <c r="G58" s="193"/>
    </row>
    <row r="59" spans="2:7" ht="15" customHeight="1" thickBot="1" x14ac:dyDescent="0.25">
      <c r="B59" s="242" t="s">
        <v>831</v>
      </c>
      <c r="C59" s="243" t="s">
        <v>1254</v>
      </c>
      <c r="D59" s="244" t="s">
        <v>3</v>
      </c>
      <c r="E59" s="290">
        <f>VLOOKUP(B59,[3]IN_!$A:$L,12,)</f>
        <v>7082.9162005513754</v>
      </c>
      <c r="G59" s="193"/>
    </row>
    <row r="60" spans="2:7" ht="15" customHeight="1" thickBot="1" x14ac:dyDescent="0.25">
      <c r="B60" s="242" t="s">
        <v>833</v>
      </c>
      <c r="C60" s="243" t="s">
        <v>1255</v>
      </c>
      <c r="D60" s="244" t="s">
        <v>119</v>
      </c>
      <c r="E60" s="290">
        <f>VLOOKUP(B60,[3]IN_!$A:$L,12,)</f>
        <v>1786.8654798203461</v>
      </c>
      <c r="G60" s="193"/>
    </row>
    <row r="61" spans="2:7" ht="15" customHeight="1" thickBot="1" x14ac:dyDescent="0.25">
      <c r="B61" s="245" t="s">
        <v>830</v>
      </c>
      <c r="C61" s="246" t="s">
        <v>1256</v>
      </c>
      <c r="D61" s="244" t="s">
        <v>3</v>
      </c>
      <c r="E61" s="290">
        <f>VLOOKUP(B61,[3]IN_!$A:$L,12,)</f>
        <v>8509.7048855713401</v>
      </c>
      <c r="G61" s="193"/>
    </row>
    <row r="62" spans="2:7" ht="15" customHeight="1" thickBot="1" x14ac:dyDescent="0.25">
      <c r="B62" s="242" t="s">
        <v>829</v>
      </c>
      <c r="C62" s="243" t="s">
        <v>1754</v>
      </c>
      <c r="D62" s="244" t="s">
        <v>3</v>
      </c>
      <c r="E62" s="290">
        <f>VLOOKUP(B62,[3]IN_!$A:$L,12,)</f>
        <v>7176.9603676748038</v>
      </c>
      <c r="G62" s="193"/>
    </row>
    <row r="63" spans="2:7" ht="15" customHeight="1" thickBot="1" x14ac:dyDescent="0.25">
      <c r="B63" s="245" t="s">
        <v>837</v>
      </c>
      <c r="C63" s="246" t="s">
        <v>1257</v>
      </c>
      <c r="D63" s="244" t="s">
        <v>117</v>
      </c>
      <c r="E63" s="290">
        <f>VLOOKUP(B63,[3]IN_!$A:$L,12,)</f>
        <v>6824.5773049495074</v>
      </c>
      <c r="G63" s="193"/>
    </row>
    <row r="64" spans="2:7" ht="15" customHeight="1" thickBot="1" x14ac:dyDescent="0.25">
      <c r="B64" s="245" t="s">
        <v>822</v>
      </c>
      <c r="C64" s="246" t="s">
        <v>1258</v>
      </c>
      <c r="D64" s="244" t="s">
        <v>3</v>
      </c>
      <c r="E64" s="290">
        <f>VLOOKUP(B64,[3]IN_!$A:$L,12,)</f>
        <v>303.48349420825241</v>
      </c>
      <c r="G64" s="193"/>
    </row>
    <row r="65" spans="2:7" ht="15" customHeight="1" thickBot="1" x14ac:dyDescent="0.25">
      <c r="B65" s="242" t="s">
        <v>828</v>
      </c>
      <c r="C65" s="243" t="s">
        <v>1259</v>
      </c>
      <c r="D65" s="244" t="s">
        <v>117</v>
      </c>
      <c r="E65" s="290">
        <f>VLOOKUP(B65,[3]IN_!$A:$L,12,)</f>
        <v>1494.5372769850678</v>
      </c>
      <c r="G65" s="193"/>
    </row>
    <row r="66" spans="2:7" ht="15" customHeight="1" thickBot="1" x14ac:dyDescent="0.25">
      <c r="B66" s="242" t="s">
        <v>827</v>
      </c>
      <c r="C66" s="243" t="s">
        <v>1260</v>
      </c>
      <c r="D66" s="244" t="s">
        <v>3</v>
      </c>
      <c r="E66" s="290">
        <f>VLOOKUP(B66,[3]IN_!$A:$L,12,)</f>
        <v>9759.2895410764231</v>
      </c>
      <c r="G66" s="193"/>
    </row>
    <row r="67" spans="2:7" ht="15" customHeight="1" thickBot="1" x14ac:dyDescent="0.25">
      <c r="B67" s="245" t="s">
        <v>823</v>
      </c>
      <c r="C67" s="246" t="s">
        <v>1261</v>
      </c>
      <c r="D67" s="244" t="s">
        <v>119</v>
      </c>
      <c r="E67" s="290">
        <f>VLOOKUP(B67,[3]IN_!$A:$L,12,)</f>
        <v>2433.4043356917</v>
      </c>
      <c r="G67" s="193"/>
    </row>
    <row r="68" spans="2:7" ht="15" customHeight="1" thickBot="1" x14ac:dyDescent="0.25">
      <c r="B68" s="245" t="s">
        <v>820</v>
      </c>
      <c r="C68" s="246" t="s">
        <v>1262</v>
      </c>
      <c r="D68" s="244" t="s">
        <v>3</v>
      </c>
      <c r="E68" s="290">
        <f>VLOOKUP(B68,[3]IN_!$A:$L,12,)</f>
        <v>11468.58851173232</v>
      </c>
      <c r="G68" s="193"/>
    </row>
    <row r="69" spans="2:7" ht="15" customHeight="1" thickBot="1" x14ac:dyDescent="0.25">
      <c r="B69" s="245" t="s">
        <v>825</v>
      </c>
      <c r="C69" s="246" t="s">
        <v>1263</v>
      </c>
      <c r="D69" s="244" t="s">
        <v>117</v>
      </c>
      <c r="E69" s="290">
        <f>VLOOKUP(B69,[3]IN_!$A:$L,12,)</f>
        <v>746.52870059242571</v>
      </c>
      <c r="G69" s="193"/>
    </row>
    <row r="70" spans="2:7" ht="15" customHeight="1" thickBot="1" x14ac:dyDescent="0.25">
      <c r="B70" s="242" t="s">
        <v>819</v>
      </c>
      <c r="C70" s="246" t="s">
        <v>1755</v>
      </c>
      <c r="D70" s="244" t="s">
        <v>3</v>
      </c>
      <c r="E70" s="290">
        <f>VLOOKUP(B70,[3]IN_!$A:$L,12,)</f>
        <v>6466.7564290272994</v>
      </c>
      <c r="G70" s="193"/>
    </row>
    <row r="71" spans="2:7" ht="15" customHeight="1" thickBot="1" x14ac:dyDescent="0.25">
      <c r="B71" s="242" t="s">
        <v>818</v>
      </c>
      <c r="C71" s="243" t="s">
        <v>1264</v>
      </c>
      <c r="D71" s="244" t="s">
        <v>2</v>
      </c>
      <c r="E71" s="290">
        <f>VLOOKUP(B71,[3]IN_!$A:$L,12,)</f>
        <v>48264.285529285618</v>
      </c>
      <c r="G71" s="193"/>
    </row>
    <row r="72" spans="2:7" ht="15" customHeight="1" thickBot="1" x14ac:dyDescent="0.25">
      <c r="B72" s="245" t="s">
        <v>815</v>
      </c>
      <c r="C72" s="246" t="s">
        <v>1265</v>
      </c>
      <c r="D72" s="244" t="s">
        <v>1</v>
      </c>
      <c r="E72" s="290">
        <f>VLOOKUP(B72,[3]IN_!$A:$L,12,)</f>
        <v>17929.510087667808</v>
      </c>
      <c r="G72" s="193"/>
    </row>
    <row r="73" spans="2:7" ht="15" customHeight="1" thickBot="1" x14ac:dyDescent="0.25">
      <c r="B73" s="245" t="s">
        <v>810</v>
      </c>
      <c r="C73" s="246" t="s">
        <v>1266</v>
      </c>
      <c r="D73" s="244" t="s">
        <v>1</v>
      </c>
      <c r="E73" s="290">
        <f>VLOOKUP(B73,[3]IN_!$A:$L,12,)</f>
        <v>35928.448390041864</v>
      </c>
      <c r="G73" s="193"/>
    </row>
    <row r="74" spans="2:7" ht="15" customHeight="1" thickBot="1" x14ac:dyDescent="0.25">
      <c r="B74" s="245" t="s">
        <v>806</v>
      </c>
      <c r="C74" s="246" t="s">
        <v>1267</v>
      </c>
      <c r="D74" s="244" t="s">
        <v>1</v>
      </c>
      <c r="E74" s="290">
        <f>VLOOKUP(B74,[3]IN_!$A:$L,12,)</f>
        <v>22313.059588005446</v>
      </c>
      <c r="G74" s="193"/>
    </row>
    <row r="75" spans="2:7" ht="15" customHeight="1" thickBot="1" x14ac:dyDescent="0.25">
      <c r="B75" s="245" t="s">
        <v>805</v>
      </c>
      <c r="C75" s="246" t="s">
        <v>1268</v>
      </c>
      <c r="D75" s="244" t="s">
        <v>1</v>
      </c>
      <c r="E75" s="290">
        <f>VLOOKUP(B75,[3]IN_!$A:$L,12,)</f>
        <v>28839.701914821959</v>
      </c>
      <c r="G75" s="193"/>
    </row>
    <row r="76" spans="2:7" ht="15" customHeight="1" thickBot="1" x14ac:dyDescent="0.25">
      <c r="B76" s="245" t="s">
        <v>814</v>
      </c>
      <c r="C76" s="246" t="s">
        <v>1269</v>
      </c>
      <c r="D76" s="244" t="s">
        <v>1</v>
      </c>
      <c r="E76" s="290">
        <f>VLOOKUP(B76,[3]IN_!$A:$L,12,)</f>
        <v>19623.252359019629</v>
      </c>
      <c r="G76" s="193"/>
    </row>
    <row r="77" spans="2:7" ht="15" customHeight="1" thickBot="1" x14ac:dyDescent="0.25">
      <c r="B77" s="245" t="s">
        <v>813</v>
      </c>
      <c r="C77" s="246" t="s">
        <v>1270</v>
      </c>
      <c r="D77" s="244" t="s">
        <v>1</v>
      </c>
      <c r="E77" s="290">
        <f>VLOOKUP(B77,[3]IN_!$A:$L,12,)</f>
        <v>25665.826154714352</v>
      </c>
      <c r="G77" s="193"/>
    </row>
    <row r="78" spans="2:7" ht="15" customHeight="1" thickBot="1" x14ac:dyDescent="0.25">
      <c r="B78" s="245" t="s">
        <v>809</v>
      </c>
      <c r="C78" s="246" t="s">
        <v>1271</v>
      </c>
      <c r="D78" s="244" t="s">
        <v>1</v>
      </c>
      <c r="E78" s="290">
        <f>VLOOKUP(B78,[3]IN_!$A:$L,12,)</f>
        <v>35081.591326406873</v>
      </c>
      <c r="G78" s="193"/>
    </row>
    <row r="79" spans="2:7" ht="15" customHeight="1" thickBot="1" x14ac:dyDescent="0.25">
      <c r="B79" s="245" t="s">
        <v>808</v>
      </c>
      <c r="C79" s="246" t="s">
        <v>1272</v>
      </c>
      <c r="D79" s="244" t="s">
        <v>1</v>
      </c>
      <c r="E79" s="290">
        <f>VLOOKUP(B79,[3]IN_!$A:$L,12,)</f>
        <v>23295.812955960406</v>
      </c>
      <c r="G79" s="193"/>
    </row>
    <row r="80" spans="2:7" ht="15" customHeight="1" thickBot="1" x14ac:dyDescent="0.25">
      <c r="B80" s="245" t="s">
        <v>804</v>
      </c>
      <c r="C80" s="246" t="s">
        <v>1273</v>
      </c>
      <c r="D80" s="244" t="s">
        <v>1</v>
      </c>
      <c r="E80" s="290">
        <f>VLOOKUP(B80,[3]IN_!$A:$L,12,)</f>
        <v>21476.086263616027</v>
      </c>
      <c r="G80" s="193"/>
    </row>
    <row r="81" spans="2:7" ht="15" customHeight="1" thickBot="1" x14ac:dyDescent="0.25">
      <c r="B81" s="245" t="s">
        <v>803</v>
      </c>
      <c r="C81" s="246" t="s">
        <v>1274</v>
      </c>
      <c r="D81" s="244" t="s">
        <v>1</v>
      </c>
      <c r="E81" s="290">
        <f>VLOOKUP(B81,[3]IN_!$A:$L,12,)</f>
        <v>20032.058865528299</v>
      </c>
      <c r="G81" s="193"/>
    </row>
    <row r="82" spans="2:7" ht="15" customHeight="1" thickBot="1" x14ac:dyDescent="0.25">
      <c r="B82" s="242" t="s">
        <v>802</v>
      </c>
      <c r="C82" s="243" t="s">
        <v>1275</v>
      </c>
      <c r="D82" s="244" t="s">
        <v>1</v>
      </c>
      <c r="E82" s="290">
        <f>VLOOKUP(B82,[3]IN_!$A:$L,12,)</f>
        <v>24044.183414494764</v>
      </c>
      <c r="G82" s="193"/>
    </row>
    <row r="83" spans="2:7" ht="15" customHeight="1" thickBot="1" x14ac:dyDescent="0.25">
      <c r="B83" s="242" t="s">
        <v>812</v>
      </c>
      <c r="C83" s="243" t="s">
        <v>1276</v>
      </c>
      <c r="D83" s="244" t="s">
        <v>1</v>
      </c>
      <c r="E83" s="290">
        <f>VLOOKUP(B83,[3]IN_!$A:$L,12,)</f>
        <v>19415.253393218714</v>
      </c>
      <c r="G83" s="193"/>
    </row>
    <row r="84" spans="2:7" ht="15" customHeight="1" thickBot="1" x14ac:dyDescent="0.25">
      <c r="B84" s="245" t="s">
        <v>799</v>
      </c>
      <c r="C84" s="246" t="s">
        <v>1277</v>
      </c>
      <c r="D84" s="244" t="s">
        <v>3</v>
      </c>
      <c r="E84" s="290">
        <f>VLOOKUP(B84,[3]IN_!$A:$L,12,)</f>
        <v>3556.6003121603835</v>
      </c>
      <c r="G84" s="193"/>
    </row>
    <row r="85" spans="2:7" ht="15" customHeight="1" thickBot="1" x14ac:dyDescent="0.25">
      <c r="B85" s="245" t="s">
        <v>796</v>
      </c>
      <c r="C85" s="246" t="s">
        <v>1278</v>
      </c>
      <c r="D85" s="244" t="s">
        <v>2</v>
      </c>
      <c r="E85" s="290">
        <f>VLOOKUP(B85,[3]IN_!$A:$L,12,)</f>
        <v>2045.0923719230591</v>
      </c>
      <c r="G85" s="193"/>
    </row>
    <row r="86" spans="2:7" ht="15" customHeight="1" thickBot="1" x14ac:dyDescent="0.25">
      <c r="B86" s="245" t="s">
        <v>793</v>
      </c>
      <c r="C86" s="246" t="s">
        <v>1279</v>
      </c>
      <c r="D86" s="244" t="s">
        <v>4</v>
      </c>
      <c r="E86" s="290">
        <f>VLOOKUP(B86,[3]IN_!$A:$L,12,)</f>
        <v>2769.2957519532615</v>
      </c>
      <c r="G86" s="193"/>
    </row>
    <row r="87" spans="2:7" ht="15" customHeight="1" thickBot="1" x14ac:dyDescent="0.25">
      <c r="B87" s="242" t="s">
        <v>795</v>
      </c>
      <c r="C87" s="243" t="s">
        <v>1280</v>
      </c>
      <c r="D87" s="244" t="s">
        <v>2</v>
      </c>
      <c r="E87" s="290">
        <f>VLOOKUP(B87,[3]IN_!$A:$L,12,)</f>
        <v>1348.9599273391286</v>
      </c>
      <c r="G87" s="193"/>
    </row>
    <row r="88" spans="2:7" ht="15" customHeight="1" thickBot="1" x14ac:dyDescent="0.25">
      <c r="B88" s="242" t="s">
        <v>792</v>
      </c>
      <c r="C88" s="243" t="s">
        <v>1281</v>
      </c>
      <c r="D88" s="244" t="s">
        <v>4</v>
      </c>
      <c r="E88" s="290">
        <f>VLOOKUP(B88,[3]IN_!$A:$L,12,)</f>
        <v>3030.5869714042378</v>
      </c>
      <c r="G88" s="193"/>
    </row>
    <row r="89" spans="2:7" ht="15" customHeight="1" thickBot="1" x14ac:dyDescent="0.25">
      <c r="B89" s="242" t="s">
        <v>791</v>
      </c>
      <c r="C89" s="243" t="s">
        <v>1282</v>
      </c>
      <c r="D89" s="244" t="s">
        <v>4</v>
      </c>
      <c r="E89" s="290">
        <f>VLOOKUP(B89,[3]IN_!$A:$L,12,)</f>
        <v>3370.9943765559478</v>
      </c>
      <c r="G89" s="193"/>
    </row>
    <row r="90" spans="2:7" ht="15" customHeight="1" thickBot="1" x14ac:dyDescent="0.25">
      <c r="B90" s="247" t="s">
        <v>786</v>
      </c>
      <c r="C90" s="246" t="s">
        <v>1283</v>
      </c>
      <c r="D90" s="244" t="s">
        <v>2</v>
      </c>
      <c r="E90" s="290">
        <f>VLOOKUP(B90,[3]IN_!$A:$L,12,)</f>
        <v>327802.12644660211</v>
      </c>
      <c r="G90" s="193"/>
    </row>
    <row r="91" spans="2:7" ht="15" customHeight="1" thickBot="1" x14ac:dyDescent="0.25">
      <c r="B91" s="247" t="s">
        <v>788</v>
      </c>
      <c r="C91" s="246" t="s">
        <v>1284</v>
      </c>
      <c r="D91" s="244" t="s">
        <v>2</v>
      </c>
      <c r="E91" s="290">
        <f>VLOOKUP(B91,[3]IN_!$A:$L,12,)</f>
        <v>24092.01172349626</v>
      </c>
      <c r="G91" s="193"/>
    </row>
    <row r="92" spans="2:7" ht="15" customHeight="1" thickBot="1" x14ac:dyDescent="0.25">
      <c r="B92" s="247" t="s">
        <v>785</v>
      </c>
      <c r="C92" s="246" t="s">
        <v>1851</v>
      </c>
      <c r="D92" s="244" t="s">
        <v>2</v>
      </c>
      <c r="E92" s="290">
        <f>VLOOKUP(B92,[3]IN_!$A:$L,12,)</f>
        <v>136812.31765446428</v>
      </c>
      <c r="G92" s="193"/>
    </row>
    <row r="93" spans="2:7" ht="15" customHeight="1" thickBot="1" x14ac:dyDescent="0.25">
      <c r="B93" s="242" t="s">
        <v>777</v>
      </c>
      <c r="C93" s="243" t="s">
        <v>1285</v>
      </c>
      <c r="D93" s="244" t="s">
        <v>2</v>
      </c>
      <c r="E93" s="290">
        <f>VLOOKUP(B93,[3]IN_!$A:$L,12,)</f>
        <v>651267.01974995306</v>
      </c>
      <c r="G93" s="193"/>
    </row>
    <row r="94" spans="2:7" ht="15" customHeight="1" thickBot="1" x14ac:dyDescent="0.25">
      <c r="B94" s="247" t="s">
        <v>776</v>
      </c>
      <c r="C94" s="246" t="s">
        <v>1286</v>
      </c>
      <c r="D94" s="244" t="s">
        <v>2</v>
      </c>
      <c r="E94" s="290">
        <f>VLOOKUP(B94,[3]IN_!$A:$L,12,)</f>
        <v>214996.58062411277</v>
      </c>
      <c r="G94" s="193"/>
    </row>
    <row r="95" spans="2:7" ht="15" customHeight="1" thickBot="1" x14ac:dyDescent="0.25">
      <c r="B95" s="245" t="s">
        <v>775</v>
      </c>
      <c r="C95" s="246" t="s">
        <v>1496</v>
      </c>
      <c r="D95" s="244" t="s">
        <v>2</v>
      </c>
      <c r="E95" s="290">
        <f>VLOOKUP(B95,[3]IN_!$A:$L,12,)</f>
        <v>747320.84171880665</v>
      </c>
      <c r="G95" s="193"/>
    </row>
    <row r="96" spans="2:7" ht="15" customHeight="1" thickBot="1" x14ac:dyDescent="0.25">
      <c r="B96" s="245" t="s">
        <v>774</v>
      </c>
      <c r="C96" s="246" t="s">
        <v>1287</v>
      </c>
      <c r="D96" s="244" t="s">
        <v>2</v>
      </c>
      <c r="E96" s="290">
        <f>VLOOKUP(B96,[3]IN_!$A:$L,12,)</f>
        <v>747320.84171880665</v>
      </c>
      <c r="G96" s="193"/>
    </row>
    <row r="97" spans="2:7" ht="15" customHeight="1" thickBot="1" x14ac:dyDescent="0.25">
      <c r="B97" s="242" t="s">
        <v>773</v>
      </c>
      <c r="C97" s="243" t="s">
        <v>1288</v>
      </c>
      <c r="D97" s="244" t="s">
        <v>2</v>
      </c>
      <c r="E97" s="290">
        <f>VLOOKUP(B97,[3]IN_!$A:$L,12,)</f>
        <v>645066.16137288965</v>
      </c>
      <c r="G97" s="193"/>
    </row>
    <row r="98" spans="2:7" ht="15" customHeight="1" thickBot="1" x14ac:dyDescent="0.25">
      <c r="B98" s="242" t="s">
        <v>772</v>
      </c>
      <c r="C98" s="243" t="s">
        <v>1289</v>
      </c>
      <c r="D98" s="244" t="s">
        <v>2</v>
      </c>
      <c r="E98" s="290">
        <f>VLOOKUP(B98,[3]IN_!$A:$L,12,)</f>
        <v>451712.74594563933</v>
      </c>
      <c r="G98" s="193"/>
    </row>
    <row r="99" spans="2:7" ht="15" customHeight="1" thickBot="1" x14ac:dyDescent="0.25">
      <c r="B99" s="242" t="s">
        <v>771</v>
      </c>
      <c r="C99" s="243" t="s">
        <v>1290</v>
      </c>
      <c r="D99" s="244" t="s">
        <v>2</v>
      </c>
      <c r="E99" s="290">
        <f>VLOOKUP(B99,[3]IN_!$A:$L,12,)</f>
        <v>529485.48211121606</v>
      </c>
      <c r="G99" s="193"/>
    </row>
    <row r="100" spans="2:7" ht="15" customHeight="1" thickBot="1" x14ac:dyDescent="0.25">
      <c r="B100" s="242" t="s">
        <v>770</v>
      </c>
      <c r="C100" s="243" t="s">
        <v>1291</v>
      </c>
      <c r="D100" s="244" t="s">
        <v>2</v>
      </c>
      <c r="E100" s="290">
        <f>VLOOKUP(B100,[3]IN_!$A:$L,12,)</f>
        <v>122742.94237575518</v>
      </c>
      <c r="G100" s="193"/>
    </row>
    <row r="101" spans="2:7" ht="15" customHeight="1" thickBot="1" x14ac:dyDescent="0.25">
      <c r="B101" s="242" t="s">
        <v>769</v>
      </c>
      <c r="C101" s="243" t="s">
        <v>1292</v>
      </c>
      <c r="D101" s="244" t="s">
        <v>2</v>
      </c>
      <c r="E101" s="290">
        <f>VLOOKUP(B101,[3]IN_!$A:$L,12,)</f>
        <v>151340.71238478515</v>
      </c>
      <c r="G101" s="193"/>
    </row>
    <row r="102" spans="2:7" ht="15" customHeight="1" thickBot="1" x14ac:dyDescent="0.25">
      <c r="B102" s="242" t="s">
        <v>784</v>
      </c>
      <c r="C102" s="243" t="s">
        <v>1293</v>
      </c>
      <c r="D102" s="244" t="s">
        <v>2</v>
      </c>
      <c r="E102" s="290">
        <f>VLOOKUP(B102,[3]IN_!$A:$L,12,)</f>
        <v>365747.53416508005</v>
      </c>
      <c r="G102" s="193"/>
    </row>
    <row r="103" spans="2:7" ht="15" customHeight="1" thickBot="1" x14ac:dyDescent="0.25">
      <c r="B103" s="242" t="s">
        <v>783</v>
      </c>
      <c r="C103" s="243" t="s">
        <v>1294</v>
      </c>
      <c r="D103" s="244" t="s">
        <v>2</v>
      </c>
      <c r="E103" s="290">
        <f>VLOOKUP(B103,[3]IN_!$A:$L,12,)</f>
        <v>59124.312469056938</v>
      </c>
      <c r="G103" s="193"/>
    </row>
    <row r="104" spans="2:7" ht="15" customHeight="1" thickBot="1" x14ac:dyDescent="0.25">
      <c r="B104" s="242" t="s">
        <v>782</v>
      </c>
      <c r="C104" s="243" t="s">
        <v>1295</v>
      </c>
      <c r="D104" s="244" t="s">
        <v>2</v>
      </c>
      <c r="E104" s="290">
        <f>VLOOKUP(B104,[3]IN_!$A:$L,12,)</f>
        <v>58525.665056836478</v>
      </c>
      <c r="G104" s="193"/>
    </row>
    <row r="105" spans="2:7" ht="15" customHeight="1" thickBot="1" x14ac:dyDescent="0.25">
      <c r="B105" s="242" t="s">
        <v>781</v>
      </c>
      <c r="C105" s="243" t="s">
        <v>1296</v>
      </c>
      <c r="D105" s="244" t="s">
        <v>2</v>
      </c>
      <c r="E105" s="290">
        <f>VLOOKUP(B105,[3]IN_!$A:$L,12,)</f>
        <v>57361.733895785772</v>
      </c>
      <c r="G105" s="193"/>
    </row>
    <row r="106" spans="2:7" ht="15" customHeight="1" thickBot="1" x14ac:dyDescent="0.25">
      <c r="B106" s="242" t="s">
        <v>780</v>
      </c>
      <c r="C106" s="243" t="s">
        <v>1297</v>
      </c>
      <c r="D106" s="244" t="s">
        <v>2</v>
      </c>
      <c r="E106" s="290">
        <f>VLOOKUP(B106,[3]IN_!$A:$L,12,)</f>
        <v>267432.80244500458</v>
      </c>
      <c r="G106" s="193"/>
    </row>
    <row r="107" spans="2:7" ht="15" customHeight="1" thickBot="1" x14ac:dyDescent="0.25">
      <c r="B107" s="242" t="s">
        <v>779</v>
      </c>
      <c r="C107" s="243" t="s">
        <v>1298</v>
      </c>
      <c r="D107" s="244" t="s">
        <v>2</v>
      </c>
      <c r="E107" s="290">
        <f>VLOOKUP(B107,[3]IN_!$A:$L,12,)</f>
        <v>1187650.9535621428</v>
      </c>
      <c r="G107" s="193"/>
    </row>
    <row r="108" spans="2:7" ht="15" customHeight="1" thickBot="1" x14ac:dyDescent="0.25">
      <c r="B108" s="245" t="s">
        <v>758</v>
      </c>
      <c r="C108" s="246" t="s">
        <v>1299</v>
      </c>
      <c r="D108" s="244" t="s">
        <v>2</v>
      </c>
      <c r="E108" s="290">
        <f>VLOOKUP(B108,[3]IN_!$A:$L,12,)</f>
        <v>31455.129546203196</v>
      </c>
      <c r="G108" s="193"/>
    </row>
    <row r="109" spans="2:7" ht="15" customHeight="1" thickBot="1" x14ac:dyDescent="0.25">
      <c r="B109" s="248" t="s">
        <v>757</v>
      </c>
      <c r="C109" s="249" t="s">
        <v>1300</v>
      </c>
      <c r="D109" s="244" t="s">
        <v>117</v>
      </c>
      <c r="E109" s="290">
        <f>VLOOKUP(B109,[3]IN_!$A:$L,12,)</f>
        <v>4360.7152284884678</v>
      </c>
      <c r="G109" s="193"/>
    </row>
    <row r="110" spans="2:7" ht="15" customHeight="1" thickBot="1" x14ac:dyDescent="0.25">
      <c r="B110" s="248" t="s">
        <v>756</v>
      </c>
      <c r="C110" s="249" t="s">
        <v>1301</v>
      </c>
      <c r="D110" s="244" t="s">
        <v>2</v>
      </c>
      <c r="E110" s="290">
        <f>VLOOKUP(B110,[3]IN_!$A:$L,12,)</f>
        <v>50443.672544408204</v>
      </c>
      <c r="G110" s="193"/>
    </row>
    <row r="111" spans="2:7" ht="15" customHeight="1" thickBot="1" x14ac:dyDescent="0.25">
      <c r="B111" s="248" t="s">
        <v>755</v>
      </c>
      <c r="C111" s="249" t="s">
        <v>1302</v>
      </c>
      <c r="D111" s="244" t="s">
        <v>117</v>
      </c>
      <c r="E111" s="290">
        <f>VLOOKUP(B111,[3]IN_!$A:$L,12,)</f>
        <v>4765.0577557353936</v>
      </c>
      <c r="G111" s="193"/>
    </row>
    <row r="112" spans="2:7" ht="15" customHeight="1" thickBot="1" x14ac:dyDescent="0.25">
      <c r="B112" s="248" t="s">
        <v>763</v>
      </c>
      <c r="C112" s="249" t="s">
        <v>1303</v>
      </c>
      <c r="D112" s="244" t="s">
        <v>4</v>
      </c>
      <c r="E112" s="290">
        <f>VLOOKUP(B112,[3]IN_!$A:$L,12,)</f>
        <v>15292.389152272486</v>
      </c>
      <c r="G112" s="193"/>
    </row>
    <row r="113" spans="2:7" ht="15" customHeight="1" thickBot="1" x14ac:dyDescent="0.25">
      <c r="B113" s="248" t="s">
        <v>762</v>
      </c>
      <c r="C113" s="249" t="s">
        <v>1304</v>
      </c>
      <c r="D113" s="244" t="s">
        <v>2</v>
      </c>
      <c r="E113" s="290">
        <f>VLOOKUP(B113,[3]IN_!$A:$L,12,)</f>
        <v>96454.013226647105</v>
      </c>
      <c r="G113" s="193"/>
    </row>
    <row r="114" spans="2:7" ht="15" customHeight="1" thickBot="1" x14ac:dyDescent="0.25">
      <c r="B114" s="245" t="s">
        <v>761</v>
      </c>
      <c r="C114" s="246" t="s">
        <v>1305</v>
      </c>
      <c r="D114" s="244" t="s">
        <v>2</v>
      </c>
      <c r="E114" s="290">
        <f>VLOOKUP(B114,[3]IN_!$A:$L,12,)</f>
        <v>42896.656573652283</v>
      </c>
      <c r="G114" s="193"/>
    </row>
    <row r="115" spans="2:7" ht="15" customHeight="1" thickBot="1" x14ac:dyDescent="0.25">
      <c r="B115" s="245" t="s">
        <v>742</v>
      </c>
      <c r="C115" s="246" t="s">
        <v>1306</v>
      </c>
      <c r="D115" s="244" t="s">
        <v>2</v>
      </c>
      <c r="E115" s="290">
        <f>VLOOKUP(B115,[3]IN_!$A:$L,12,)</f>
        <v>11464.376551761403</v>
      </c>
      <c r="G115" s="193"/>
    </row>
    <row r="116" spans="2:7" ht="15" customHeight="1" thickBot="1" x14ac:dyDescent="0.25">
      <c r="B116" s="245" t="s">
        <v>741</v>
      </c>
      <c r="C116" s="246" t="s">
        <v>1307</v>
      </c>
      <c r="D116" s="244" t="s">
        <v>2</v>
      </c>
      <c r="E116" s="290">
        <f>VLOOKUP(B116,[3]IN_!$A:$L,12,)</f>
        <v>15780.64789265457</v>
      </c>
      <c r="G116" s="193"/>
    </row>
    <row r="117" spans="2:7" ht="15" customHeight="1" thickBot="1" x14ac:dyDescent="0.25">
      <c r="B117" s="242" t="s">
        <v>754</v>
      </c>
      <c r="C117" s="243" t="s">
        <v>1308</v>
      </c>
      <c r="D117" s="244" t="s">
        <v>2</v>
      </c>
      <c r="E117" s="290">
        <f>VLOOKUP(B117,[3]IN_!$A:$L,12,)</f>
        <v>65447.410798686593</v>
      </c>
      <c r="G117" s="193"/>
    </row>
    <row r="118" spans="2:7" ht="15" customHeight="1" thickBot="1" x14ac:dyDescent="0.25">
      <c r="B118" s="242" t="s">
        <v>753</v>
      </c>
      <c r="C118" s="243" t="s">
        <v>1309</v>
      </c>
      <c r="D118" s="244" t="s">
        <v>2</v>
      </c>
      <c r="E118" s="290">
        <f>VLOOKUP(B118,[3]IN_!$A:$L,12,)</f>
        <v>55750.254344015273</v>
      </c>
      <c r="G118" s="193"/>
    </row>
    <row r="119" spans="2:7" ht="15" customHeight="1" thickBot="1" x14ac:dyDescent="0.25">
      <c r="B119" s="242" t="s">
        <v>752</v>
      </c>
      <c r="C119" s="243" t="s">
        <v>1310</v>
      </c>
      <c r="D119" s="244" t="s">
        <v>744</v>
      </c>
      <c r="E119" s="290">
        <f>VLOOKUP(B119,[3]IN_!$A:$L,12,)</f>
        <v>6286.560257969335</v>
      </c>
      <c r="G119" s="193"/>
    </row>
    <row r="120" spans="2:7" ht="15" customHeight="1" thickBot="1" x14ac:dyDescent="0.25">
      <c r="B120" s="242" t="s">
        <v>751</v>
      </c>
      <c r="C120" s="243" t="s">
        <v>1311</v>
      </c>
      <c r="D120" s="244" t="s">
        <v>2</v>
      </c>
      <c r="E120" s="290">
        <f>VLOOKUP(B120,[3]IN_!$A:$L,12,)</f>
        <v>37060.523057881437</v>
      </c>
      <c r="G120" s="193"/>
    </row>
    <row r="121" spans="2:7" ht="15" customHeight="1" thickBot="1" x14ac:dyDescent="0.25">
      <c r="B121" s="242" t="s">
        <v>750</v>
      </c>
      <c r="C121" s="243" t="s">
        <v>1312</v>
      </c>
      <c r="D121" s="244" t="s">
        <v>2</v>
      </c>
      <c r="E121" s="290">
        <f>VLOOKUP(B121,[3]IN_!$A:$L,12,)</f>
        <v>177226.87315867582</v>
      </c>
      <c r="G121" s="193"/>
    </row>
    <row r="122" spans="2:7" ht="15" customHeight="1" thickBot="1" x14ac:dyDescent="0.25">
      <c r="B122" s="242" t="s">
        <v>749</v>
      </c>
      <c r="C122" s="243" t="s">
        <v>1313</v>
      </c>
      <c r="D122" s="244" t="s">
        <v>2</v>
      </c>
      <c r="E122" s="290">
        <f>VLOOKUP(B122,[3]IN_!$A:$L,12,)</f>
        <v>54051.776485552386</v>
      </c>
      <c r="G122" s="193"/>
    </row>
    <row r="123" spans="2:7" ht="15" customHeight="1" thickBot="1" x14ac:dyDescent="0.25">
      <c r="B123" s="242" t="s">
        <v>748</v>
      </c>
      <c r="C123" s="243" t="s">
        <v>1314</v>
      </c>
      <c r="D123" s="244" t="s">
        <v>2</v>
      </c>
      <c r="E123" s="290">
        <f>VLOOKUP(B123,[3]IN_!$A:$L,12,)</f>
        <v>162555.78649368</v>
      </c>
      <c r="G123" s="193"/>
    </row>
    <row r="124" spans="2:7" ht="15" customHeight="1" thickBot="1" x14ac:dyDescent="0.25">
      <c r="B124" s="242" t="s">
        <v>747</v>
      </c>
      <c r="C124" s="243" t="s">
        <v>1315</v>
      </c>
      <c r="D124" s="244" t="s">
        <v>2</v>
      </c>
      <c r="E124" s="290">
        <f>VLOOKUP(B124,[3]IN_!$A:$L,12,)</f>
        <v>96487.938833234395</v>
      </c>
      <c r="G124" s="193"/>
    </row>
    <row r="125" spans="2:7" ht="15" customHeight="1" thickBot="1" x14ac:dyDescent="0.25">
      <c r="B125" s="242" t="s">
        <v>746</v>
      </c>
      <c r="C125" s="243" t="s">
        <v>1316</v>
      </c>
      <c r="D125" s="244" t="s">
        <v>2</v>
      </c>
      <c r="E125" s="290">
        <f>VLOOKUP(B125,[3]IN_!$A:$L,12,)</f>
        <v>84664.048244257749</v>
      </c>
      <c r="G125" s="193"/>
    </row>
    <row r="126" spans="2:7" ht="15" customHeight="1" thickBot="1" x14ac:dyDescent="0.25">
      <c r="B126" s="242" t="s">
        <v>745</v>
      </c>
      <c r="C126" s="243" t="s">
        <v>1317</v>
      </c>
      <c r="D126" s="244" t="s">
        <v>744</v>
      </c>
      <c r="E126" s="290">
        <f>VLOOKUP(B126,[3]IN_!$A:$L,12,)</f>
        <v>7335.1043717099683</v>
      </c>
      <c r="G126" s="193"/>
    </row>
    <row r="127" spans="2:7" ht="15" customHeight="1" thickBot="1" x14ac:dyDescent="0.25">
      <c r="B127" s="245" t="s">
        <v>692</v>
      </c>
      <c r="C127" s="246" t="s">
        <v>1318</v>
      </c>
      <c r="D127" s="244" t="s">
        <v>2</v>
      </c>
      <c r="E127" s="290">
        <f>VLOOKUP(B127,[3]IN_!$A:$L,12,)</f>
        <v>142618.1203982771</v>
      </c>
      <c r="G127" s="193"/>
    </row>
    <row r="128" spans="2:7" ht="15" customHeight="1" thickBot="1" x14ac:dyDescent="0.25">
      <c r="B128" s="242" t="s">
        <v>691</v>
      </c>
      <c r="C128" s="243" t="s">
        <v>1319</v>
      </c>
      <c r="D128" s="244" t="s">
        <v>2</v>
      </c>
      <c r="E128" s="290">
        <f>VLOOKUP(B128,[3]IN_!$A:$L,12,)</f>
        <v>180877.24252910228</v>
      </c>
      <c r="G128" s="193"/>
    </row>
    <row r="129" spans="2:7" ht="15" customHeight="1" thickBot="1" x14ac:dyDescent="0.25">
      <c r="B129" s="245" t="s">
        <v>730</v>
      </c>
      <c r="C129" s="246" t="s">
        <v>1320</v>
      </c>
      <c r="D129" s="244" t="s">
        <v>2</v>
      </c>
      <c r="E129" s="290">
        <f>VLOOKUP(B129,[3]IN_!$A:$L,12,)</f>
        <v>32200.085941564106</v>
      </c>
      <c r="G129" s="193"/>
    </row>
    <row r="130" spans="2:7" ht="15" customHeight="1" thickBot="1" x14ac:dyDescent="0.25">
      <c r="B130" s="242" t="s">
        <v>729</v>
      </c>
      <c r="C130" s="243" t="s">
        <v>1321</v>
      </c>
      <c r="D130" s="244" t="s">
        <v>2</v>
      </c>
      <c r="E130" s="290">
        <f>VLOOKUP(B130,[3]IN_!$A:$L,12,)</f>
        <v>63273.53750064061</v>
      </c>
      <c r="G130" s="193"/>
    </row>
    <row r="131" spans="2:7" ht="15" customHeight="1" thickBot="1" x14ac:dyDescent="0.25">
      <c r="B131" s="242" t="s">
        <v>738</v>
      </c>
      <c r="C131" s="243" t="s">
        <v>1322</v>
      </c>
      <c r="D131" s="244" t="s">
        <v>4</v>
      </c>
      <c r="E131" s="290">
        <f>VLOOKUP(B131,[3]IN_!$A:$L,12,)</f>
        <v>3568.7910819047165</v>
      </c>
      <c r="G131" s="193"/>
    </row>
    <row r="132" spans="2:7" ht="15" customHeight="1" thickBot="1" x14ac:dyDescent="0.25">
      <c r="B132" s="242" t="s">
        <v>737</v>
      </c>
      <c r="C132" s="243" t="s">
        <v>1323</v>
      </c>
      <c r="D132" s="244" t="s">
        <v>4</v>
      </c>
      <c r="E132" s="290">
        <f>VLOOKUP(B132,[3]IN_!$A:$L,12,)</f>
        <v>3235.3792371852742</v>
      </c>
      <c r="G132" s="193"/>
    </row>
    <row r="133" spans="2:7" ht="15" customHeight="1" thickBot="1" x14ac:dyDescent="0.25">
      <c r="B133" s="245" t="s">
        <v>736</v>
      </c>
      <c r="C133" s="249" t="s">
        <v>1172</v>
      </c>
      <c r="D133" s="244" t="s">
        <v>4</v>
      </c>
      <c r="E133" s="290">
        <f>VLOOKUP(B133,[3]IN_!$A:$L,12,)</f>
        <v>10546.666828369078</v>
      </c>
      <c r="G133" s="193"/>
    </row>
    <row r="134" spans="2:7" ht="15" customHeight="1" thickBot="1" x14ac:dyDescent="0.25">
      <c r="B134" s="242" t="s">
        <v>735</v>
      </c>
      <c r="C134" s="243" t="s">
        <v>1324</v>
      </c>
      <c r="D134" s="244" t="s">
        <v>4</v>
      </c>
      <c r="E134" s="290">
        <f>VLOOKUP(B134,[3]IN_!$A:$L,12,)</f>
        <v>21422.579529059363</v>
      </c>
      <c r="G134" s="193"/>
    </row>
    <row r="135" spans="2:7" ht="15" customHeight="1" thickBot="1" x14ac:dyDescent="0.25">
      <c r="B135" s="242" t="s">
        <v>734</v>
      </c>
      <c r="C135" s="243" t="s">
        <v>1574</v>
      </c>
      <c r="D135" s="244" t="s">
        <v>4</v>
      </c>
      <c r="E135" s="290">
        <f>VLOOKUP(B135,[3]IN_!$A:$L,12,)</f>
        <v>5489.8142017453529</v>
      </c>
      <c r="G135" s="193"/>
    </row>
    <row r="136" spans="2:7" ht="15" customHeight="1" thickBot="1" x14ac:dyDescent="0.25">
      <c r="B136" s="242" t="s">
        <v>733</v>
      </c>
      <c r="C136" s="243" t="s">
        <v>1325</v>
      </c>
      <c r="D136" s="244" t="s">
        <v>4</v>
      </c>
      <c r="E136" s="290">
        <f>VLOOKUP(B136,[3]IN_!$A:$L,12,)</f>
        <v>1995.0600501095498</v>
      </c>
      <c r="G136" s="193"/>
    </row>
    <row r="137" spans="2:7" ht="15" customHeight="1" thickBot="1" x14ac:dyDescent="0.25">
      <c r="B137" s="245" t="s">
        <v>728</v>
      </c>
      <c r="C137" s="249" t="s">
        <v>1326</v>
      </c>
      <c r="D137" s="244" t="s">
        <v>2</v>
      </c>
      <c r="E137" s="290">
        <f>VLOOKUP(B137,[3]IN_!$A:$L,12,)</f>
        <v>1068.3942662698066</v>
      </c>
      <c r="G137" s="193"/>
    </row>
    <row r="138" spans="2:7" ht="15" customHeight="1" thickBot="1" x14ac:dyDescent="0.25">
      <c r="B138" s="242" t="s">
        <v>689</v>
      </c>
      <c r="C138" s="243" t="s">
        <v>1327</v>
      </c>
      <c r="D138" s="244" t="s">
        <v>2</v>
      </c>
      <c r="E138" s="290">
        <f>VLOOKUP(B138,[3]IN_!$A:$L,12,)</f>
        <v>767.73327336230227</v>
      </c>
      <c r="G138" s="193"/>
    </row>
    <row r="139" spans="2:7" ht="15" customHeight="1" thickBot="1" x14ac:dyDescent="0.25">
      <c r="B139" s="245" t="s">
        <v>727</v>
      </c>
      <c r="C139" s="249" t="s">
        <v>1328</v>
      </c>
      <c r="D139" s="244" t="s">
        <v>2</v>
      </c>
      <c r="E139" s="290">
        <f>VLOOKUP(B139,[3]IN_!$A:$L,12,)</f>
        <v>1880.4295733625718</v>
      </c>
      <c r="G139" s="193"/>
    </row>
    <row r="140" spans="2:7" ht="15" customHeight="1" thickBot="1" x14ac:dyDescent="0.25">
      <c r="B140" s="245" t="s">
        <v>726</v>
      </c>
      <c r="C140" s="249" t="s">
        <v>1329</v>
      </c>
      <c r="D140" s="244" t="s">
        <v>2</v>
      </c>
      <c r="E140" s="290">
        <f>VLOOKUP(B140,[3]IN_!$A:$L,12,)</f>
        <v>1118.2209870005775</v>
      </c>
      <c r="G140" s="193"/>
    </row>
    <row r="141" spans="2:7" ht="15" customHeight="1" thickBot="1" x14ac:dyDescent="0.25">
      <c r="B141" s="242" t="s">
        <v>725</v>
      </c>
      <c r="C141" s="243" t="s">
        <v>1852</v>
      </c>
      <c r="D141" s="244" t="s">
        <v>2</v>
      </c>
      <c r="E141" s="290">
        <f>VLOOKUP(B141,[3]IN_!$A:$L,12,)</f>
        <v>18456.054626617301</v>
      </c>
      <c r="G141" s="193"/>
    </row>
    <row r="142" spans="2:7" ht="15" customHeight="1" thickBot="1" x14ac:dyDescent="0.25">
      <c r="B142" s="242" t="s">
        <v>724</v>
      </c>
      <c r="C142" s="243" t="s">
        <v>1853</v>
      </c>
      <c r="D142" s="244" t="s">
        <v>2</v>
      </c>
      <c r="E142" s="290">
        <f>VLOOKUP(B142,[3]IN_!$A:$L,12,)</f>
        <v>28174.58176022453</v>
      </c>
      <c r="G142" s="193"/>
    </row>
    <row r="143" spans="2:7" ht="15" customHeight="1" thickBot="1" x14ac:dyDescent="0.25">
      <c r="B143" s="242" t="s">
        <v>714</v>
      </c>
      <c r="C143" s="243" t="s">
        <v>1330</v>
      </c>
      <c r="D143" s="244" t="s">
        <v>2</v>
      </c>
      <c r="E143" s="290">
        <f>VLOOKUP(B143,[3]IN_!$A:$L,12,)</f>
        <v>8890.531932863194</v>
      </c>
      <c r="G143" s="193"/>
    </row>
    <row r="144" spans="2:7" ht="15" customHeight="1" thickBot="1" x14ac:dyDescent="0.25">
      <c r="B144" s="242" t="s">
        <v>713</v>
      </c>
      <c r="C144" s="243" t="s">
        <v>1331</v>
      </c>
      <c r="D144" s="244" t="s">
        <v>2</v>
      </c>
      <c r="E144" s="290">
        <f>VLOOKUP(B144,[3]IN_!$A:$L,12,)</f>
        <v>15080.720716508244</v>
      </c>
      <c r="G144" s="193"/>
    </row>
    <row r="145" spans="2:7" ht="15" customHeight="1" thickBot="1" x14ac:dyDescent="0.25">
      <c r="B145" s="242" t="s">
        <v>712</v>
      </c>
      <c r="C145" s="243" t="s">
        <v>1332</v>
      </c>
      <c r="D145" s="244" t="s">
        <v>2</v>
      </c>
      <c r="E145" s="290">
        <f>VLOOKUP(B145,[3]IN_!$A:$L,12,)</f>
        <v>19020.119739547838</v>
      </c>
      <c r="G145" s="193"/>
    </row>
    <row r="146" spans="2:7" ht="15" customHeight="1" thickBot="1" x14ac:dyDescent="0.25">
      <c r="B146" s="242" t="s">
        <v>711</v>
      </c>
      <c r="C146" s="243" t="s">
        <v>1333</v>
      </c>
      <c r="D146" s="244" t="s">
        <v>2</v>
      </c>
      <c r="E146" s="290">
        <f>VLOOKUP(B146,[3]IN_!$A:$L,12,)</f>
        <v>1648.9611783869027</v>
      </c>
      <c r="G146" s="193"/>
    </row>
    <row r="147" spans="2:7" ht="15" customHeight="1" thickBot="1" x14ac:dyDescent="0.25">
      <c r="B147" s="242" t="s">
        <v>710</v>
      </c>
      <c r="C147" s="243" t="s">
        <v>1334</v>
      </c>
      <c r="D147" s="244" t="s">
        <v>2</v>
      </c>
      <c r="E147" s="290">
        <f>VLOOKUP(B147,[3]IN_!$A:$L,12,)</f>
        <v>1201.2364484982677</v>
      </c>
      <c r="G147" s="193"/>
    </row>
    <row r="148" spans="2:7" ht="15" customHeight="1" thickBot="1" x14ac:dyDescent="0.25">
      <c r="B148" s="242" t="s">
        <v>709</v>
      </c>
      <c r="C148" s="243" t="s">
        <v>1335</v>
      </c>
      <c r="D148" s="244" t="s">
        <v>4</v>
      </c>
      <c r="E148" s="290">
        <f>VLOOKUP(B148,[3]IN_!$A:$L,12,)</f>
        <v>386.47257175355821</v>
      </c>
      <c r="G148" s="193"/>
    </row>
    <row r="149" spans="2:7" ht="15" customHeight="1" thickBot="1" x14ac:dyDescent="0.25">
      <c r="B149" s="242" t="s">
        <v>1854</v>
      </c>
      <c r="C149" s="243" t="s">
        <v>1855</v>
      </c>
      <c r="D149" s="244" t="s">
        <v>4</v>
      </c>
      <c r="E149" s="290">
        <f>VLOOKUP(B149,[3]IN_!$A:$L,12,)</f>
        <v>2475.5083115098041</v>
      </c>
      <c r="G149" s="193"/>
    </row>
    <row r="150" spans="2:7" ht="15" customHeight="1" thickBot="1" x14ac:dyDescent="0.25">
      <c r="B150" s="242" t="s">
        <v>1856</v>
      </c>
      <c r="C150" s="243" t="s">
        <v>1857</v>
      </c>
      <c r="D150" s="244" t="s">
        <v>2</v>
      </c>
      <c r="E150" s="290">
        <f>VLOOKUP(B150,[3]IN_!$A:$L,12,)</f>
        <v>1495.5768914736443</v>
      </c>
      <c r="G150" s="193"/>
    </row>
    <row r="151" spans="2:7" ht="15" customHeight="1" thickBot="1" x14ac:dyDescent="0.25">
      <c r="B151" s="242" t="s">
        <v>1858</v>
      </c>
      <c r="C151" s="243" t="s">
        <v>1859</v>
      </c>
      <c r="D151" s="244" t="s">
        <v>2</v>
      </c>
      <c r="E151" s="290">
        <f>VLOOKUP(B151,[3]IN_!$A:$L,12,)</f>
        <v>1098.0819091568496</v>
      </c>
      <c r="G151" s="193"/>
    </row>
    <row r="152" spans="2:7" ht="15" customHeight="1" thickBot="1" x14ac:dyDescent="0.25">
      <c r="B152" s="242" t="s">
        <v>1860</v>
      </c>
      <c r="C152" s="243" t="s">
        <v>1861</v>
      </c>
      <c r="D152" s="244" t="s">
        <v>2</v>
      </c>
      <c r="E152" s="290">
        <f>VLOOKUP(B152,[3]IN_!$A:$L,12,)</f>
        <v>561.13394260529924</v>
      </c>
      <c r="G152" s="193"/>
    </row>
    <row r="153" spans="2:7" ht="15" customHeight="1" thickBot="1" x14ac:dyDescent="0.25">
      <c r="B153" s="242" t="s">
        <v>702</v>
      </c>
      <c r="C153" s="243" t="s">
        <v>1336</v>
      </c>
      <c r="D153" s="244" t="s">
        <v>2</v>
      </c>
      <c r="E153" s="290">
        <f>VLOOKUP(B153,[3]IN_!$A:$L,12,)</f>
        <v>8832.6818668460419</v>
      </c>
      <c r="G153" s="193"/>
    </row>
    <row r="154" spans="2:7" ht="15" customHeight="1" thickBot="1" x14ac:dyDescent="0.25">
      <c r="B154" s="242" t="s">
        <v>701</v>
      </c>
      <c r="C154" s="243" t="s">
        <v>1337</v>
      </c>
      <c r="D154" s="244" t="s">
        <v>2</v>
      </c>
      <c r="E154" s="290">
        <f>VLOOKUP(B154,[3]IN_!$A:$L,12,)</f>
        <v>15143.279224939162</v>
      </c>
      <c r="G154" s="193"/>
    </row>
    <row r="155" spans="2:7" ht="15" customHeight="1" thickBot="1" x14ac:dyDescent="0.25">
      <c r="B155" s="242" t="s">
        <v>700</v>
      </c>
      <c r="C155" s="243" t="s">
        <v>1338</v>
      </c>
      <c r="D155" s="244" t="s">
        <v>2</v>
      </c>
      <c r="E155" s="290">
        <f>VLOOKUP(B155,[3]IN_!$A:$L,12,)</f>
        <v>82128.13559144763</v>
      </c>
      <c r="G155" s="193"/>
    </row>
    <row r="156" spans="2:7" ht="15" customHeight="1" thickBot="1" x14ac:dyDescent="0.25">
      <c r="B156" s="242" t="s">
        <v>699</v>
      </c>
      <c r="C156" s="243" t="s">
        <v>1339</v>
      </c>
      <c r="D156" s="244" t="s">
        <v>2</v>
      </c>
      <c r="E156" s="290">
        <f>VLOOKUP(B156,[3]IN_!$A:$L,12,)</f>
        <v>25268.564310277194</v>
      </c>
      <c r="G156" s="193"/>
    </row>
    <row r="157" spans="2:7" ht="15" customHeight="1" thickBot="1" x14ac:dyDescent="0.25">
      <c r="B157" s="242" t="s">
        <v>698</v>
      </c>
      <c r="C157" s="243" t="s">
        <v>1340</v>
      </c>
      <c r="D157" s="244" t="s">
        <v>2</v>
      </c>
      <c r="E157" s="290">
        <f>VLOOKUP(B157,[3]IN_!$A:$L,12,)</f>
        <v>106870.14976455105</v>
      </c>
      <c r="G157" s="193"/>
    </row>
    <row r="158" spans="2:7" ht="15" customHeight="1" thickBot="1" x14ac:dyDescent="0.25">
      <c r="B158" s="242" t="s">
        <v>697</v>
      </c>
      <c r="C158" s="243" t="s">
        <v>1341</v>
      </c>
      <c r="D158" s="244" t="s">
        <v>2</v>
      </c>
      <c r="E158" s="290">
        <f>VLOOKUP(B158,[3]IN_!$A:$L,12,)</f>
        <v>216907.24325893045</v>
      </c>
      <c r="G158" s="193"/>
    </row>
    <row r="159" spans="2:7" ht="15" customHeight="1" thickBot="1" x14ac:dyDescent="0.25">
      <c r="B159" s="242" t="s">
        <v>696</v>
      </c>
      <c r="C159" s="243" t="s">
        <v>1342</v>
      </c>
      <c r="D159" s="244" t="s">
        <v>2</v>
      </c>
      <c r="E159" s="290">
        <f>VLOOKUP(B159,[3]IN_!$A:$L,12,)</f>
        <v>3673.8914359183418</v>
      </c>
      <c r="G159" s="193"/>
    </row>
    <row r="160" spans="2:7" ht="15" customHeight="1" thickBot="1" x14ac:dyDescent="0.25">
      <c r="B160" s="242" t="s">
        <v>695</v>
      </c>
      <c r="C160" s="243" t="s">
        <v>1343</v>
      </c>
      <c r="D160" s="244" t="s">
        <v>2</v>
      </c>
      <c r="E160" s="290">
        <f>VLOOKUP(B160,[3]IN_!$A:$L,12,)</f>
        <v>5985.4450527103872</v>
      </c>
      <c r="G160" s="193"/>
    </row>
    <row r="161" spans="2:7" ht="15" customHeight="1" thickBot="1" x14ac:dyDescent="0.25">
      <c r="B161" s="242" t="s">
        <v>694</v>
      </c>
      <c r="C161" s="243" t="s">
        <v>1344</v>
      </c>
      <c r="D161" s="244" t="s">
        <v>2</v>
      </c>
      <c r="E161" s="290">
        <f>VLOOKUP(B161,[3]IN_!$A:$L,12,)</f>
        <v>4119.0365498305318</v>
      </c>
      <c r="G161" s="193"/>
    </row>
    <row r="162" spans="2:7" ht="15" customHeight="1" thickBot="1" x14ac:dyDescent="0.25">
      <c r="B162" s="242" t="s">
        <v>706</v>
      </c>
      <c r="C162" s="243" t="s">
        <v>1345</v>
      </c>
      <c r="D162" s="244" t="s">
        <v>2</v>
      </c>
      <c r="E162" s="290">
        <f>VLOOKUP(B162,[3]IN_!$A:$L,12,)</f>
        <v>169980.91692596156</v>
      </c>
      <c r="G162" s="193"/>
    </row>
    <row r="163" spans="2:7" ht="15" customHeight="1" thickBot="1" x14ac:dyDescent="0.25">
      <c r="B163" s="242" t="s">
        <v>705</v>
      </c>
      <c r="C163" s="243" t="s">
        <v>1346</v>
      </c>
      <c r="D163" s="244" t="s">
        <v>2</v>
      </c>
      <c r="E163" s="290">
        <f>VLOOKUP(B163,[3]IN_!$A:$L,12,)</f>
        <v>174114.4259041461</v>
      </c>
      <c r="G163" s="193"/>
    </row>
    <row r="164" spans="2:7" ht="15" customHeight="1" thickBot="1" x14ac:dyDescent="0.25">
      <c r="B164" s="242" t="s">
        <v>723</v>
      </c>
      <c r="C164" s="243" t="s">
        <v>1347</v>
      </c>
      <c r="D164" s="244" t="s">
        <v>2</v>
      </c>
      <c r="E164" s="290">
        <f>VLOOKUP(B164,[3]IN_!$A:$L,12,)</f>
        <v>28826.648633478108</v>
      </c>
      <c r="G164" s="193"/>
    </row>
    <row r="165" spans="2:7" ht="15" customHeight="1" thickBot="1" x14ac:dyDescent="0.25">
      <c r="B165" s="242" t="s">
        <v>722</v>
      </c>
      <c r="C165" s="243" t="s">
        <v>1348</v>
      </c>
      <c r="D165" s="244" t="s">
        <v>2</v>
      </c>
      <c r="E165" s="290">
        <f>VLOOKUP(B165,[3]IN_!$A:$L,12,)</f>
        <v>45555.529320061374</v>
      </c>
      <c r="G165" s="193"/>
    </row>
    <row r="166" spans="2:7" ht="15" customHeight="1" thickBot="1" x14ac:dyDescent="0.25">
      <c r="B166" s="242" t="s">
        <v>721</v>
      </c>
      <c r="C166" s="243" t="s">
        <v>1349</v>
      </c>
      <c r="D166" s="244" t="s">
        <v>2</v>
      </c>
      <c r="E166" s="290">
        <f>VLOOKUP(B166,[3]IN_!$A:$L,12,)</f>
        <v>52009.565522547025</v>
      </c>
      <c r="G166" s="193"/>
    </row>
    <row r="167" spans="2:7" ht="15" customHeight="1" thickBot="1" x14ac:dyDescent="0.25">
      <c r="B167" s="242" t="s">
        <v>720</v>
      </c>
      <c r="C167" s="243" t="s">
        <v>1350</v>
      </c>
      <c r="D167" s="244" t="s">
        <v>2</v>
      </c>
      <c r="E167" s="290">
        <f>VLOOKUP(B167,[3]IN_!$A:$L,12,)</f>
        <v>4588.7494588740583</v>
      </c>
      <c r="G167" s="193"/>
    </row>
    <row r="168" spans="2:7" ht="15" customHeight="1" thickBot="1" x14ac:dyDescent="0.25">
      <c r="B168" s="242" t="s">
        <v>704</v>
      </c>
      <c r="C168" s="243" t="s">
        <v>1351</v>
      </c>
      <c r="D168" s="244" t="s">
        <v>2</v>
      </c>
      <c r="E168" s="290">
        <f>VLOOKUP(B168,[3]IN_!$A:$L,12,)</f>
        <v>2546693.4073329135</v>
      </c>
      <c r="G168" s="193"/>
    </row>
    <row r="169" spans="2:7" ht="15" customHeight="1" thickBot="1" x14ac:dyDescent="0.25">
      <c r="B169" s="242" t="s">
        <v>732</v>
      </c>
      <c r="C169" s="243" t="s">
        <v>1601</v>
      </c>
      <c r="D169" s="244" t="s">
        <v>2</v>
      </c>
      <c r="E169" s="290">
        <f>VLOOKUP(B169,[3]IN_!$A:$L,12,)</f>
        <v>2989.2889084402059</v>
      </c>
      <c r="G169" s="193"/>
    </row>
    <row r="170" spans="2:7" ht="15" customHeight="1" thickBot="1" x14ac:dyDescent="0.25">
      <c r="B170" s="242" t="s">
        <v>372</v>
      </c>
      <c r="C170" s="243" t="s">
        <v>373</v>
      </c>
      <c r="D170" s="244" t="s">
        <v>2</v>
      </c>
      <c r="E170" s="290">
        <f>VLOOKUP(B170,[3]IN_!$A:$L,12,)</f>
        <v>26876.671834037308</v>
      </c>
      <c r="G170" s="193"/>
    </row>
    <row r="171" spans="2:7" ht="15" customHeight="1" thickBot="1" x14ac:dyDescent="0.25">
      <c r="B171" s="248" t="s">
        <v>708</v>
      </c>
      <c r="C171" s="243" t="s">
        <v>1603</v>
      </c>
      <c r="D171" s="244" t="s">
        <v>2</v>
      </c>
      <c r="E171" s="290">
        <f>VLOOKUP(B171,[3]IN_!$A:$L,12,)</f>
        <v>54544.176146441649</v>
      </c>
      <c r="G171" s="193"/>
    </row>
    <row r="172" spans="2:7" ht="15" customHeight="1" thickBot="1" x14ac:dyDescent="0.25">
      <c r="B172" s="248" t="s">
        <v>684</v>
      </c>
      <c r="C172" s="249" t="s">
        <v>685</v>
      </c>
      <c r="D172" s="244" t="s">
        <v>2</v>
      </c>
      <c r="E172" s="290">
        <f>VLOOKUP(B172,[3]IN_!$A:$L,12,)</f>
        <v>716.33268820274463</v>
      </c>
      <c r="G172" s="193"/>
    </row>
    <row r="173" spans="2:7" ht="15" customHeight="1" thickBot="1" x14ac:dyDescent="0.25">
      <c r="B173" s="248" t="s">
        <v>719</v>
      </c>
      <c r="C173" s="249" t="s">
        <v>1352</v>
      </c>
      <c r="D173" s="244" t="s">
        <v>2</v>
      </c>
      <c r="E173" s="290">
        <f>VLOOKUP(B173,[3]IN_!$A:$L,12,)</f>
        <v>61353.250176791866</v>
      </c>
      <c r="G173" s="193"/>
    </row>
    <row r="174" spans="2:7" ht="15" customHeight="1" thickBot="1" x14ac:dyDescent="0.25">
      <c r="B174" s="248" t="s">
        <v>682</v>
      </c>
      <c r="C174" s="249" t="s">
        <v>683</v>
      </c>
      <c r="D174" s="244" t="s">
        <v>2</v>
      </c>
      <c r="E174" s="290">
        <f>VLOOKUP(B174,[3]IN_!$A:$L,12,)</f>
        <v>1911.1682474728295</v>
      </c>
      <c r="G174" s="193"/>
    </row>
    <row r="175" spans="2:7" ht="15" customHeight="1" thickBot="1" x14ac:dyDescent="0.25">
      <c r="B175" s="248" t="s">
        <v>1173</v>
      </c>
      <c r="C175" s="249" t="s">
        <v>1174</v>
      </c>
      <c r="D175" s="244" t="s">
        <v>2</v>
      </c>
      <c r="E175" s="290">
        <f>VLOOKUP(B175,[3]IN_!$A:$L,12,)</f>
        <v>1566.6304872495862</v>
      </c>
      <c r="G175" s="193"/>
    </row>
    <row r="176" spans="2:7" ht="15" customHeight="1" thickBot="1" x14ac:dyDescent="0.25">
      <c r="B176" s="248" t="s">
        <v>1175</v>
      </c>
      <c r="C176" s="249" t="s">
        <v>1176</v>
      </c>
      <c r="D176" s="244" t="s">
        <v>2</v>
      </c>
      <c r="E176" s="290">
        <f>VLOOKUP(B176,[3]IN_!$A:$L,12,)</f>
        <v>2711.6044010693968</v>
      </c>
      <c r="G176" s="193"/>
    </row>
    <row r="177" spans="2:7" ht="15" customHeight="1" thickBot="1" x14ac:dyDescent="0.25">
      <c r="B177" s="242" t="s">
        <v>680</v>
      </c>
      <c r="C177" s="243" t="s">
        <v>681</v>
      </c>
      <c r="D177" s="244" t="s">
        <v>2</v>
      </c>
      <c r="E177" s="290">
        <f>VLOOKUP(B177,[3]IN_!$A:$L,12,)</f>
        <v>262.50116558427777</v>
      </c>
      <c r="G177" s="193"/>
    </row>
    <row r="178" spans="2:7" ht="15" customHeight="1" thickBot="1" x14ac:dyDescent="0.25">
      <c r="B178" s="248" t="s">
        <v>678</v>
      </c>
      <c r="C178" s="249" t="s">
        <v>1177</v>
      </c>
      <c r="D178" s="244" t="s">
        <v>2</v>
      </c>
      <c r="E178" s="290">
        <f>VLOOKUP(B178,[3]IN_!$A:$L,12,)</f>
        <v>1727.2172444263244</v>
      </c>
      <c r="G178" s="193"/>
    </row>
    <row r="179" spans="2:7" ht="15" customHeight="1" thickBot="1" x14ac:dyDescent="0.25">
      <c r="B179" s="248" t="s">
        <v>676</v>
      </c>
      <c r="C179" s="249" t="s">
        <v>677</v>
      </c>
      <c r="D179" s="244" t="s">
        <v>2</v>
      </c>
      <c r="E179" s="290">
        <f>VLOOKUP(B179,[3]IN_!$A:$L,12,)</f>
        <v>1799.231348227064</v>
      </c>
      <c r="G179" s="193"/>
    </row>
    <row r="180" spans="2:7" ht="15" customHeight="1" thickBot="1" x14ac:dyDescent="0.25">
      <c r="B180" s="248" t="s">
        <v>687</v>
      </c>
      <c r="C180" s="249" t="s">
        <v>688</v>
      </c>
      <c r="D180" s="244" t="s">
        <v>2</v>
      </c>
      <c r="E180" s="290">
        <f>VLOOKUP(B180,[3]IN_!$A:$L,12,)</f>
        <v>569.24301966792984</v>
      </c>
      <c r="G180" s="193"/>
    </row>
    <row r="181" spans="2:7" ht="15" customHeight="1" thickBot="1" x14ac:dyDescent="0.25">
      <c r="B181" s="248" t="s">
        <v>1205</v>
      </c>
      <c r="C181" s="249" t="s">
        <v>1178</v>
      </c>
      <c r="D181" s="244" t="s">
        <v>2</v>
      </c>
      <c r="E181" s="290">
        <f>VLOOKUP(B181,[3]IN_!$A:$L,12,)</f>
        <v>575.95424441597754</v>
      </c>
      <c r="G181" s="193"/>
    </row>
    <row r="182" spans="2:7" ht="15" customHeight="1" thickBot="1" x14ac:dyDescent="0.25">
      <c r="B182" s="248" t="s">
        <v>717</v>
      </c>
      <c r="C182" s="249" t="s">
        <v>718</v>
      </c>
      <c r="D182" s="244" t="s">
        <v>2</v>
      </c>
      <c r="E182" s="290">
        <f>VLOOKUP(B182,[3]IN_!$A:$L,12,)</f>
        <v>2642.3140070631575</v>
      </c>
      <c r="G182" s="193"/>
    </row>
    <row r="183" spans="2:7" ht="15" customHeight="1" thickBot="1" x14ac:dyDescent="0.25">
      <c r="B183" s="242" t="s">
        <v>716</v>
      </c>
      <c r="C183" s="243" t="s">
        <v>1353</v>
      </c>
      <c r="D183" s="244" t="s">
        <v>2</v>
      </c>
      <c r="E183" s="290">
        <f>VLOOKUP(B183,[3]IN_!$A:$L,12,)</f>
        <v>1484.8187041504975</v>
      </c>
      <c r="G183" s="193"/>
    </row>
    <row r="184" spans="2:7" ht="15" customHeight="1" thickBot="1" x14ac:dyDescent="0.25">
      <c r="B184" s="242" t="s">
        <v>1206</v>
      </c>
      <c r="C184" s="243" t="s">
        <v>1354</v>
      </c>
      <c r="D184" s="244" t="s">
        <v>2</v>
      </c>
      <c r="E184" s="290">
        <f>VLOOKUP(B184,[3]IN_!$A:$L,12,)</f>
        <v>5119.3432568130211</v>
      </c>
      <c r="G184" s="193"/>
    </row>
    <row r="185" spans="2:7" ht="15" customHeight="1" thickBot="1" x14ac:dyDescent="0.25">
      <c r="B185" s="245" t="s">
        <v>155</v>
      </c>
      <c r="C185" s="246" t="s">
        <v>1355</v>
      </c>
      <c r="D185" s="244" t="s">
        <v>2</v>
      </c>
      <c r="E185" s="290">
        <f>VLOOKUP(B185,[3]IN_!$A:$L,12,)</f>
        <v>229488029.94041777</v>
      </c>
      <c r="G185" s="193"/>
    </row>
    <row r="186" spans="2:7" ht="15" customHeight="1" thickBot="1" x14ac:dyDescent="0.25">
      <c r="B186" s="245" t="s">
        <v>127</v>
      </c>
      <c r="C186" s="246" t="s">
        <v>1356</v>
      </c>
      <c r="D186" s="244" t="s">
        <v>2</v>
      </c>
      <c r="E186" s="290">
        <f>VLOOKUP(B186,[3]IN_!$A:$L,12,)</f>
        <v>60654091.837084889</v>
      </c>
      <c r="G186" s="193"/>
    </row>
    <row r="187" spans="2:7" ht="15" customHeight="1" thickBot="1" x14ac:dyDescent="0.25">
      <c r="B187" s="245" t="s">
        <v>122</v>
      </c>
      <c r="C187" s="246" t="s">
        <v>1357</v>
      </c>
      <c r="D187" s="244" t="s">
        <v>119</v>
      </c>
      <c r="E187" s="290">
        <f>VLOOKUP(B187,[3]IN_!$A:$L,12,)</f>
        <v>1929.9601475676964</v>
      </c>
      <c r="G187" s="193"/>
    </row>
    <row r="188" spans="2:7" ht="15" customHeight="1" thickBot="1" x14ac:dyDescent="0.25">
      <c r="B188" s="245" t="s">
        <v>77</v>
      </c>
      <c r="C188" s="246" t="s">
        <v>1358</v>
      </c>
      <c r="D188" s="244" t="s">
        <v>2</v>
      </c>
      <c r="E188" s="290">
        <f>VLOOKUP(B188,[3]IN_!$A:$L,12,)</f>
        <v>819580903.63894093</v>
      </c>
      <c r="G188" s="193"/>
    </row>
    <row r="189" spans="2:7" ht="15" customHeight="1" thickBot="1" x14ac:dyDescent="0.25">
      <c r="B189" s="245" t="s">
        <v>75</v>
      </c>
      <c r="C189" s="246" t="s">
        <v>1359</v>
      </c>
      <c r="D189" s="244" t="s">
        <v>52</v>
      </c>
      <c r="E189" s="290">
        <f>VLOOKUP(B189,[3]IN_!$A:$L,12,)</f>
        <v>155393.05599032374</v>
      </c>
      <c r="G189" s="193"/>
    </row>
    <row r="190" spans="2:7" ht="15" customHeight="1" thickBot="1" x14ac:dyDescent="0.25">
      <c r="B190" s="245" t="s">
        <v>96</v>
      </c>
      <c r="C190" s="246" t="s">
        <v>1360</v>
      </c>
      <c r="D190" s="244" t="s">
        <v>2</v>
      </c>
      <c r="E190" s="290">
        <f>VLOOKUP(B190,[3]IN_!$A:$L,12,)</f>
        <v>1086609065.8428876</v>
      </c>
      <c r="G190" s="193"/>
    </row>
    <row r="191" spans="2:7" ht="15" customHeight="1" thickBot="1" x14ac:dyDescent="0.25">
      <c r="B191" s="245" t="s">
        <v>95</v>
      </c>
      <c r="C191" s="246" t="s">
        <v>1361</v>
      </c>
      <c r="D191" s="244" t="s">
        <v>52</v>
      </c>
      <c r="E191" s="290">
        <f>VLOOKUP(B191,[3]IN_!$A:$L,12,)</f>
        <v>224198.63056662166</v>
      </c>
      <c r="G191" s="193"/>
    </row>
    <row r="192" spans="2:7" ht="15" customHeight="1" thickBot="1" x14ac:dyDescent="0.25">
      <c r="B192" s="245" t="s">
        <v>154</v>
      </c>
      <c r="C192" s="246" t="s">
        <v>1362</v>
      </c>
      <c r="D192" s="244" t="s">
        <v>2</v>
      </c>
      <c r="E192" s="290">
        <f>VLOOKUP(B192,[3]IN_!$A:$L,12,)</f>
        <v>418804581.80757499</v>
      </c>
      <c r="G192" s="193"/>
    </row>
    <row r="193" spans="2:7" ht="15" customHeight="1" thickBot="1" x14ac:dyDescent="0.25">
      <c r="B193" s="245" t="s">
        <v>152</v>
      </c>
      <c r="C193" s="246" t="s">
        <v>1363</v>
      </c>
      <c r="D193" s="244" t="s">
        <v>52</v>
      </c>
      <c r="E193" s="290">
        <f>VLOOKUP(B193,[3]IN_!$A:$L,12,)</f>
        <v>124600.89118071995</v>
      </c>
      <c r="G193" s="193"/>
    </row>
    <row r="194" spans="2:7" ht="15" customHeight="1" thickBot="1" x14ac:dyDescent="0.25">
      <c r="B194" s="245" t="s">
        <v>90</v>
      </c>
      <c r="C194" s="246" t="s">
        <v>1364</v>
      </c>
      <c r="D194" s="244" t="s">
        <v>2</v>
      </c>
      <c r="E194" s="290">
        <f>VLOOKUP(B194,[3]IN_!$A:$L,12,)</f>
        <v>1247552275.6717398</v>
      </c>
      <c r="G194" s="193"/>
    </row>
    <row r="195" spans="2:7" ht="15" customHeight="1" thickBot="1" x14ac:dyDescent="0.25">
      <c r="B195" s="245" t="s">
        <v>88</v>
      </c>
      <c r="C195" s="246" t="s">
        <v>1365</v>
      </c>
      <c r="D195" s="244" t="s">
        <v>52</v>
      </c>
      <c r="E195" s="290">
        <f>VLOOKUP(B195,[3]IN_!$A:$L,12,)</f>
        <v>221533.14936991656</v>
      </c>
      <c r="G195" s="193"/>
    </row>
    <row r="196" spans="2:7" ht="15" customHeight="1" thickBot="1" x14ac:dyDescent="0.25">
      <c r="B196" s="245" t="s">
        <v>70</v>
      </c>
      <c r="C196" s="246" t="s">
        <v>1366</v>
      </c>
      <c r="D196" s="244" t="s">
        <v>2</v>
      </c>
      <c r="E196" s="290">
        <f>VLOOKUP(B196,[3]IN_!$A:$L,12,)</f>
        <v>402095617.9492113</v>
      </c>
      <c r="G196" s="193"/>
    </row>
    <row r="197" spans="2:7" ht="15" customHeight="1" thickBot="1" x14ac:dyDescent="0.25">
      <c r="B197" s="245" t="s">
        <v>68</v>
      </c>
      <c r="C197" s="246" t="s">
        <v>1367</v>
      </c>
      <c r="D197" s="244" t="s">
        <v>52</v>
      </c>
      <c r="E197" s="290">
        <f>VLOOKUP(B197,[3]IN_!$A:$L,12,)</f>
        <v>88154.378393842751</v>
      </c>
      <c r="G197" s="193"/>
    </row>
    <row r="198" spans="2:7" ht="15" customHeight="1" thickBot="1" x14ac:dyDescent="0.25">
      <c r="B198" s="245" t="s">
        <v>67</v>
      </c>
      <c r="C198" s="246" t="s">
        <v>1368</v>
      </c>
      <c r="D198" s="244" t="s">
        <v>2</v>
      </c>
      <c r="E198" s="290">
        <f>VLOOKUP(B198,[3]IN_!$A:$L,12,)</f>
        <v>947793039.97626376</v>
      </c>
      <c r="G198" s="193"/>
    </row>
    <row r="199" spans="2:7" ht="15" customHeight="1" thickBot="1" x14ac:dyDescent="0.25">
      <c r="B199" s="245" t="s">
        <v>65</v>
      </c>
      <c r="C199" s="246" t="s">
        <v>1369</v>
      </c>
      <c r="D199" s="244" t="s">
        <v>52</v>
      </c>
      <c r="E199" s="290">
        <f>VLOOKUP(B199,[3]IN_!$A:$L,12,)</f>
        <v>176056.7814487071</v>
      </c>
      <c r="G199" s="193"/>
    </row>
    <row r="200" spans="2:7" ht="15" customHeight="1" thickBot="1" x14ac:dyDescent="0.25">
      <c r="B200" s="245" t="s">
        <v>151</v>
      </c>
      <c r="C200" s="246" t="s">
        <v>1370</v>
      </c>
      <c r="D200" s="244" t="s">
        <v>2</v>
      </c>
      <c r="E200" s="290">
        <f>VLOOKUP(B200,[3]IN_!$A:$L,12,)</f>
        <v>759201895.86662698</v>
      </c>
      <c r="G200" s="193"/>
    </row>
    <row r="201" spans="2:7" ht="15" customHeight="1" thickBot="1" x14ac:dyDescent="0.25">
      <c r="B201" s="245" t="s">
        <v>101</v>
      </c>
      <c r="C201" s="246" t="s">
        <v>1371</v>
      </c>
      <c r="D201" s="244" t="s">
        <v>52</v>
      </c>
      <c r="E201" s="290">
        <f>VLOOKUP(B201,[3]IN_!$A:$L,12,)</f>
        <v>205329.43033351956</v>
      </c>
      <c r="G201" s="193"/>
    </row>
    <row r="202" spans="2:7" ht="15" customHeight="1" thickBot="1" x14ac:dyDescent="0.25">
      <c r="B202" s="245" t="s">
        <v>85</v>
      </c>
      <c r="C202" s="246" t="s">
        <v>1372</v>
      </c>
      <c r="D202" s="244" t="s">
        <v>2</v>
      </c>
      <c r="E202" s="290">
        <f>VLOOKUP(B202,[3]IN_!$A:$L,12,)</f>
        <v>297524752.71751738</v>
      </c>
      <c r="G202" s="193"/>
    </row>
    <row r="203" spans="2:7" ht="15" customHeight="1" thickBot="1" x14ac:dyDescent="0.25">
      <c r="B203" s="245" t="s">
        <v>83</v>
      </c>
      <c r="C203" s="246" t="s">
        <v>1373</v>
      </c>
      <c r="D203" s="244" t="s">
        <v>52</v>
      </c>
      <c r="E203" s="290">
        <f>VLOOKUP(B203,[3]IN_!$A:$L,12,)</f>
        <v>69235.302512330483</v>
      </c>
      <c r="G203" s="193"/>
    </row>
    <row r="204" spans="2:7" ht="15" customHeight="1" thickBot="1" x14ac:dyDescent="0.25">
      <c r="B204" s="245" t="s">
        <v>55</v>
      </c>
      <c r="C204" s="246" t="s">
        <v>1374</v>
      </c>
      <c r="D204" s="244" t="s">
        <v>2</v>
      </c>
      <c r="E204" s="290">
        <f>VLOOKUP(B204,[3]IN_!$A:$L,12,)</f>
        <v>1052378720.6230022</v>
      </c>
      <c r="G204" s="193"/>
    </row>
    <row r="205" spans="2:7" ht="15" customHeight="1" thickBot="1" x14ac:dyDescent="0.25">
      <c r="B205" s="250" t="s">
        <v>54</v>
      </c>
      <c r="C205" s="251" t="s">
        <v>1375</v>
      </c>
      <c r="D205" s="244" t="s">
        <v>2</v>
      </c>
      <c r="E205" s="290">
        <f>VLOOKUP(B205,[3]IN_!$A:$L,12,)</f>
        <v>2204384767.023788</v>
      </c>
      <c r="G205" s="193"/>
    </row>
    <row r="206" spans="2:7" ht="15" customHeight="1" thickBot="1" x14ac:dyDescent="0.25">
      <c r="B206" s="245" t="s">
        <v>53</v>
      </c>
      <c r="C206" s="246" t="s">
        <v>1376</v>
      </c>
      <c r="D206" s="244" t="s">
        <v>52</v>
      </c>
      <c r="E206" s="290">
        <f>VLOOKUP(B206,[3]IN_!$A:$L,12,)</f>
        <v>219404.71018478213</v>
      </c>
      <c r="G206" s="193"/>
    </row>
    <row r="207" spans="2:7" ht="15" customHeight="1" thickBot="1" x14ac:dyDescent="0.25">
      <c r="B207" s="250" t="s">
        <v>159</v>
      </c>
      <c r="C207" s="251" t="s">
        <v>1377</v>
      </c>
      <c r="D207" s="244" t="s">
        <v>2</v>
      </c>
      <c r="E207" s="290">
        <f>VLOOKUP(B207,[3]IN_!$A:$L,12,)</f>
        <v>11371455.436880855</v>
      </c>
      <c r="G207" s="193"/>
    </row>
    <row r="208" spans="2:7" ht="15" customHeight="1" thickBot="1" x14ac:dyDescent="0.25">
      <c r="B208" s="250" t="s">
        <v>156</v>
      </c>
      <c r="C208" s="251" t="s">
        <v>1378</v>
      </c>
      <c r="D208" s="244" t="s">
        <v>2</v>
      </c>
      <c r="E208" s="290">
        <f>VLOOKUP(B208,[3]IN_!$A:$L,12,)</f>
        <v>1338836.7167882903</v>
      </c>
      <c r="G208" s="193"/>
    </row>
    <row r="209" spans="2:7" ht="15" customHeight="1" thickBot="1" x14ac:dyDescent="0.25">
      <c r="B209" s="242" t="s">
        <v>150</v>
      </c>
      <c r="C209" s="243" t="s">
        <v>1862</v>
      </c>
      <c r="D209" s="244" t="s">
        <v>2</v>
      </c>
      <c r="E209" s="290">
        <f>VLOOKUP(B209,[3]IN_!$A:$L,12,)</f>
        <v>844062354.16235423</v>
      </c>
      <c r="G209" s="193"/>
    </row>
    <row r="210" spans="2:7" ht="15" customHeight="1" thickBot="1" x14ac:dyDescent="0.25">
      <c r="B210" s="242" t="s">
        <v>1844</v>
      </c>
      <c r="C210" s="243" t="s">
        <v>1756</v>
      </c>
      <c r="D210" s="244" t="s">
        <v>2</v>
      </c>
      <c r="E210" s="290">
        <f>VLOOKUP(B210,[3]IN_!$A:$L,12,)</f>
        <v>76591107.402028754</v>
      </c>
      <c r="G210" s="193"/>
    </row>
    <row r="211" spans="2:7" ht="15" customHeight="1" thickBot="1" x14ac:dyDescent="0.25">
      <c r="B211" s="250" t="s">
        <v>1845</v>
      </c>
      <c r="C211" s="251" t="s">
        <v>1379</v>
      </c>
      <c r="D211" s="244" t="s">
        <v>2</v>
      </c>
      <c r="E211" s="290">
        <f>VLOOKUP(B211,[3]IN_!$A:$L,12,)</f>
        <v>7750253.8583470583</v>
      </c>
      <c r="G211" s="193"/>
    </row>
    <row r="212" spans="2:7" ht="15" customHeight="1" thickBot="1" x14ac:dyDescent="0.25">
      <c r="B212" s="250" t="s">
        <v>79</v>
      </c>
      <c r="C212" s="251" t="s">
        <v>1380</v>
      </c>
      <c r="D212" s="244" t="s">
        <v>2</v>
      </c>
      <c r="E212" s="290">
        <f>VLOOKUP(B212,[3]IN_!$A:$L,12,)</f>
        <v>24877024.964722659</v>
      </c>
      <c r="G212" s="193"/>
    </row>
    <row r="213" spans="2:7" ht="15" customHeight="1" thickBot="1" x14ac:dyDescent="0.25">
      <c r="B213" s="245" t="s">
        <v>64</v>
      </c>
      <c r="C213" s="246" t="s">
        <v>1381</v>
      </c>
      <c r="D213" s="244" t="s">
        <v>2</v>
      </c>
      <c r="E213" s="290">
        <f>VLOOKUP(B213,[3]IN_!$A:$L,12,)</f>
        <v>49895004.537430495</v>
      </c>
      <c r="G213" s="193"/>
    </row>
    <row r="214" spans="2:7" ht="15" customHeight="1" thickBot="1" x14ac:dyDescent="0.25">
      <c r="B214" s="245" t="s">
        <v>63</v>
      </c>
      <c r="C214" s="246" t="s">
        <v>1382</v>
      </c>
      <c r="D214" s="244" t="s">
        <v>2</v>
      </c>
      <c r="E214" s="290">
        <f>VLOOKUP(B214,[3]IN_!$A:$L,12,)</f>
        <v>32412010.287296604</v>
      </c>
      <c r="G214" s="193"/>
    </row>
    <row r="215" spans="2:7" ht="15" customHeight="1" thickBot="1" x14ac:dyDescent="0.25">
      <c r="B215" s="245" t="s">
        <v>62</v>
      </c>
      <c r="C215" s="246" t="s">
        <v>1383</v>
      </c>
      <c r="D215" s="244" t="s">
        <v>2</v>
      </c>
      <c r="E215" s="290">
        <f>VLOOKUP(B215,[3]IN_!$A:$L,12,)</f>
        <v>45955574.153688021</v>
      </c>
      <c r="G215" s="193"/>
    </row>
    <row r="216" spans="2:7" ht="15" customHeight="1" thickBot="1" x14ac:dyDescent="0.25">
      <c r="B216" s="242" t="s">
        <v>1846</v>
      </c>
      <c r="C216" s="243" t="s">
        <v>1384</v>
      </c>
      <c r="D216" s="244" t="s">
        <v>2</v>
      </c>
      <c r="E216" s="290">
        <f>VLOOKUP(B216,[3]IN_!$A:$L,12,)</f>
        <v>39958227.29946202</v>
      </c>
      <c r="G216" s="193"/>
    </row>
    <row r="217" spans="2:7" ht="15" customHeight="1" thickBot="1" x14ac:dyDescent="0.25">
      <c r="B217" s="242" t="s">
        <v>49</v>
      </c>
      <c r="C217" s="252" t="s">
        <v>1385</v>
      </c>
      <c r="D217" s="244" t="s">
        <v>2</v>
      </c>
      <c r="E217" s="290">
        <f>VLOOKUP(B217,[3]IN_!$A:$L,12,)</f>
        <v>511088466.40097857</v>
      </c>
      <c r="G217" s="193"/>
    </row>
    <row r="218" spans="2:7" ht="15" customHeight="1" thickBot="1" x14ac:dyDescent="0.25">
      <c r="B218" s="250" t="s">
        <v>61</v>
      </c>
      <c r="C218" s="251" t="s">
        <v>1386</v>
      </c>
      <c r="D218" s="244" t="s">
        <v>2</v>
      </c>
      <c r="E218" s="290">
        <f>VLOOKUP(B218,[3]IN_!$A:$L,12,)</f>
        <v>3848985.0220554299</v>
      </c>
      <c r="G218" s="193"/>
    </row>
    <row r="219" spans="2:7" ht="15" customHeight="1" thickBot="1" x14ac:dyDescent="0.25">
      <c r="B219" s="245" t="s">
        <v>107</v>
      </c>
      <c r="C219" s="246" t="s">
        <v>1387</v>
      </c>
      <c r="D219" s="244" t="s">
        <v>2</v>
      </c>
      <c r="E219" s="290">
        <f>VLOOKUP(B219,[3]IN_!$A:$L,12,)</f>
        <v>1640992.2251524217</v>
      </c>
      <c r="G219" s="193"/>
    </row>
    <row r="220" spans="2:7" ht="15" customHeight="1" thickBot="1" x14ac:dyDescent="0.25">
      <c r="B220" s="250" t="s">
        <v>99</v>
      </c>
      <c r="C220" s="251" t="s">
        <v>1388</v>
      </c>
      <c r="D220" s="244" t="s">
        <v>2</v>
      </c>
      <c r="E220" s="290">
        <f>VLOOKUP(B220,[3]IN_!$A:$L,12,)</f>
        <v>46989668.771282509</v>
      </c>
      <c r="G220" s="193"/>
    </row>
    <row r="221" spans="2:7" ht="15" customHeight="1" thickBot="1" x14ac:dyDescent="0.25">
      <c r="B221" s="250" t="s">
        <v>93</v>
      </c>
      <c r="C221" s="251" t="s">
        <v>1389</v>
      </c>
      <c r="D221" s="244" t="s">
        <v>2</v>
      </c>
      <c r="E221" s="290">
        <f>VLOOKUP(B221,[3]IN_!$A:$L,12,)</f>
        <v>22410269.047677752</v>
      </c>
      <c r="G221" s="193"/>
    </row>
    <row r="222" spans="2:7" ht="15" customHeight="1" thickBot="1" x14ac:dyDescent="0.25">
      <c r="B222" s="250" t="s">
        <v>92</v>
      </c>
      <c r="C222" s="251" t="s">
        <v>1390</v>
      </c>
      <c r="D222" s="244" t="s">
        <v>2</v>
      </c>
      <c r="E222" s="290">
        <f>VLOOKUP(B222,[3]IN_!$A:$L,12,)</f>
        <v>73380919.441492096</v>
      </c>
      <c r="G222" s="193"/>
    </row>
    <row r="223" spans="2:7" ht="15" customHeight="1" thickBot="1" x14ac:dyDescent="0.25">
      <c r="B223" s="250" t="s">
        <v>157</v>
      </c>
      <c r="C223" s="251" t="s">
        <v>1391</v>
      </c>
      <c r="D223" s="244" t="s">
        <v>2</v>
      </c>
      <c r="E223" s="290">
        <f>VLOOKUP(B223,[3]IN_!$A:$L,12,)</f>
        <v>75038346.518429488</v>
      </c>
      <c r="G223" s="193"/>
    </row>
    <row r="224" spans="2:7" ht="15" customHeight="1" thickBot="1" x14ac:dyDescent="0.25">
      <c r="B224" s="245" t="s">
        <v>161</v>
      </c>
      <c r="C224" s="246" t="s">
        <v>1392</v>
      </c>
      <c r="D224" s="244" t="s">
        <v>2</v>
      </c>
      <c r="E224" s="290">
        <f>VLOOKUP(B224,[3]IN_!$A:$L,12,)</f>
        <v>556172080.25757515</v>
      </c>
      <c r="G224" s="193"/>
    </row>
    <row r="225" spans="2:7" ht="15" customHeight="1" thickBot="1" x14ac:dyDescent="0.25">
      <c r="B225" s="245" t="s">
        <v>146</v>
      </c>
      <c r="C225" s="246" t="s">
        <v>1393</v>
      </c>
      <c r="D225" s="244" t="s">
        <v>2</v>
      </c>
      <c r="E225" s="290">
        <f>VLOOKUP(B225,[3]IN_!$A:$L,12,)</f>
        <v>68294843.8717435</v>
      </c>
      <c r="G225" s="193"/>
    </row>
    <row r="226" spans="2:7" ht="15" customHeight="1" thickBot="1" x14ac:dyDescent="0.25">
      <c r="B226" s="245" t="s">
        <v>121</v>
      </c>
      <c r="C226" s="246" t="s">
        <v>1394</v>
      </c>
      <c r="D226" s="244" t="s">
        <v>119</v>
      </c>
      <c r="E226" s="290">
        <f>VLOOKUP(B226,[3]IN_!$A:$L,12,)</f>
        <v>1630.6099104034538</v>
      </c>
      <c r="G226" s="193"/>
    </row>
    <row r="227" spans="2:7" ht="15" customHeight="1" thickBot="1" x14ac:dyDescent="0.25">
      <c r="B227" s="242" t="s">
        <v>81</v>
      </c>
      <c r="C227" s="243" t="s">
        <v>1395</v>
      </c>
      <c r="D227" s="244" t="s">
        <v>2</v>
      </c>
      <c r="E227" s="290">
        <f>VLOOKUP(B227,[3]IN_!$A:$L,12,)</f>
        <v>32620587.351490304</v>
      </c>
      <c r="G227" s="193"/>
    </row>
    <row r="228" spans="2:7" ht="15" customHeight="1" thickBot="1" x14ac:dyDescent="0.25">
      <c r="B228" s="245" t="s">
        <v>60</v>
      </c>
      <c r="C228" s="246" t="s">
        <v>1396</v>
      </c>
      <c r="D228" s="244" t="s">
        <v>2</v>
      </c>
      <c r="E228" s="290">
        <f>VLOOKUP(B228,[3]IN_!$A:$L,12,)</f>
        <v>8367443.4435846796</v>
      </c>
      <c r="G228" s="193"/>
    </row>
    <row r="229" spans="2:7" ht="15" customHeight="1" thickBot="1" x14ac:dyDescent="0.25">
      <c r="B229" s="242" t="s">
        <v>1847</v>
      </c>
      <c r="C229" s="243" t="s">
        <v>1397</v>
      </c>
      <c r="D229" s="244" t="s">
        <v>2</v>
      </c>
      <c r="E229" s="290">
        <f>VLOOKUP(B229,[3]IN_!$A:$L,12,)</f>
        <v>2296577418.3225026</v>
      </c>
      <c r="G229" s="193"/>
    </row>
    <row r="230" spans="2:7" ht="15" customHeight="1" thickBot="1" x14ac:dyDescent="0.25">
      <c r="B230" s="242" t="s">
        <v>115</v>
      </c>
      <c r="C230" s="243" t="s">
        <v>1398</v>
      </c>
      <c r="D230" s="244" t="s">
        <v>2</v>
      </c>
      <c r="E230" s="290">
        <f>VLOOKUP(B230,[3]IN_!$A:$L,12,)</f>
        <v>110211723.394311</v>
      </c>
      <c r="G230" s="193"/>
    </row>
    <row r="231" spans="2:7" ht="15" customHeight="1" thickBot="1" x14ac:dyDescent="0.25">
      <c r="B231" s="242" t="s">
        <v>113</v>
      </c>
      <c r="C231" s="243" t="s">
        <v>1863</v>
      </c>
      <c r="D231" s="244" t="s">
        <v>52</v>
      </c>
      <c r="E231" s="290">
        <f>VLOOKUP(B231,[3]IN_!$A:$L,12,)</f>
        <v>94681.449303053407</v>
      </c>
      <c r="G231" s="193"/>
    </row>
    <row r="232" spans="2:7" ht="15" customHeight="1" thickBot="1" x14ac:dyDescent="0.25">
      <c r="B232" s="242" t="s">
        <v>1848</v>
      </c>
      <c r="C232" s="243" t="s">
        <v>1399</v>
      </c>
      <c r="D232" s="244" t="s">
        <v>2</v>
      </c>
      <c r="E232" s="290">
        <f>VLOOKUP(B232,[3]IN_!$A:$L,12,)</f>
        <v>1233954256.4868784</v>
      </c>
      <c r="G232" s="193"/>
    </row>
    <row r="233" spans="2:7" ht="15" customHeight="1" thickBot="1" x14ac:dyDescent="0.25">
      <c r="B233" s="245" t="s">
        <v>74</v>
      </c>
      <c r="C233" s="246" t="s">
        <v>1400</v>
      </c>
      <c r="D233" s="244" t="s">
        <v>2</v>
      </c>
      <c r="E233" s="290">
        <f>VLOOKUP(B233,[3]IN_!$A:$L,12,)</f>
        <v>749574479.15066123</v>
      </c>
      <c r="G233" s="193"/>
    </row>
    <row r="234" spans="2:7" ht="15" customHeight="1" thickBot="1" x14ac:dyDescent="0.25">
      <c r="B234" s="245" t="s">
        <v>73</v>
      </c>
      <c r="C234" s="246" t="s">
        <v>1757</v>
      </c>
      <c r="D234" s="244" t="s">
        <v>52</v>
      </c>
      <c r="E234" s="290">
        <f>VLOOKUP(B234,[3]IN_!$A:$L,12,)</f>
        <v>136620.89837567054</v>
      </c>
      <c r="G234" s="193"/>
    </row>
    <row r="235" spans="2:7" ht="15" customHeight="1" thickBot="1" x14ac:dyDescent="0.25">
      <c r="B235" s="245" t="s">
        <v>149</v>
      </c>
      <c r="C235" s="246" t="s">
        <v>1401</v>
      </c>
      <c r="D235" s="244" t="s">
        <v>2</v>
      </c>
      <c r="E235" s="290">
        <f>VLOOKUP(B235,[3]IN_!$A:$L,12,)</f>
        <v>405768265.50379169</v>
      </c>
      <c r="G235" s="193"/>
    </row>
    <row r="236" spans="2:7" ht="15" customHeight="1" thickBot="1" x14ac:dyDescent="0.25">
      <c r="B236" s="245" t="s">
        <v>148</v>
      </c>
      <c r="C236" s="246" t="s">
        <v>1402</v>
      </c>
      <c r="D236" s="244" t="s">
        <v>2</v>
      </c>
      <c r="E236" s="290">
        <f>VLOOKUP(B236,[3]IN_!$A:$L,12,)</f>
        <v>447514266.47463018</v>
      </c>
      <c r="G236" s="193"/>
    </row>
    <row r="237" spans="2:7" ht="15" customHeight="1" thickBot="1" x14ac:dyDescent="0.25">
      <c r="B237" s="245" t="s">
        <v>131</v>
      </c>
      <c r="C237" s="246" t="s">
        <v>1403</v>
      </c>
      <c r="D237" s="244" t="s">
        <v>2</v>
      </c>
      <c r="E237" s="290">
        <f>VLOOKUP(B237,[3]IN_!$A:$L,12,)</f>
        <v>1039976.8018575406</v>
      </c>
      <c r="G237" s="193"/>
    </row>
    <row r="238" spans="2:7" ht="15" customHeight="1" thickBot="1" x14ac:dyDescent="0.25">
      <c r="B238" s="245" t="s">
        <v>130</v>
      </c>
      <c r="C238" s="246" t="s">
        <v>1404</v>
      </c>
      <c r="D238" s="244" t="s">
        <v>2</v>
      </c>
      <c r="E238" s="290">
        <f>VLOOKUP(B238,[3]IN_!$A:$L,12,)</f>
        <v>1119814.5714851818</v>
      </c>
      <c r="G238" s="193"/>
    </row>
    <row r="239" spans="2:7" ht="15" customHeight="1" thickBot="1" x14ac:dyDescent="0.25">
      <c r="B239" s="245" t="s">
        <v>129</v>
      </c>
      <c r="C239" s="246" t="s">
        <v>1405</v>
      </c>
      <c r="D239" s="244" t="s">
        <v>2</v>
      </c>
      <c r="E239" s="290">
        <f>VLOOKUP(B239,[3]IN_!$A:$L,12,)</f>
        <v>1125758.5611292936</v>
      </c>
      <c r="G239" s="193"/>
    </row>
    <row r="240" spans="2:7" ht="15" customHeight="1" thickBot="1" x14ac:dyDescent="0.25">
      <c r="B240" s="245" t="s">
        <v>126</v>
      </c>
      <c r="C240" s="246" t="s">
        <v>1406</v>
      </c>
      <c r="D240" s="244" t="s">
        <v>2</v>
      </c>
      <c r="E240" s="290">
        <f>VLOOKUP(B240,[3]IN_!$A:$L,12,)</f>
        <v>20116506.527896963</v>
      </c>
      <c r="G240" s="193"/>
    </row>
    <row r="241" spans="2:7" ht="15" customHeight="1" thickBot="1" x14ac:dyDescent="0.25">
      <c r="B241" s="245" t="s">
        <v>125</v>
      </c>
      <c r="C241" s="246" t="s">
        <v>1407</v>
      </c>
      <c r="D241" s="244" t="s">
        <v>2</v>
      </c>
      <c r="E241" s="290">
        <f>VLOOKUP(B241,[3]IN_!$A:$L,12,)</f>
        <v>19331129.395188957</v>
      </c>
      <c r="G241" s="193"/>
    </row>
    <row r="242" spans="2:7" ht="15" customHeight="1" thickBot="1" x14ac:dyDescent="0.25">
      <c r="B242" s="242" t="s">
        <v>72</v>
      </c>
      <c r="C242" s="243" t="s">
        <v>1408</v>
      </c>
      <c r="D242" s="244" t="s">
        <v>2</v>
      </c>
      <c r="E242" s="290">
        <f>VLOOKUP(B242,[3]IN_!$A:$L,12,)</f>
        <v>1260821863.3136952</v>
      </c>
      <c r="G242" s="193"/>
    </row>
    <row r="243" spans="2:7" ht="15" customHeight="1" thickBot="1" x14ac:dyDescent="0.25">
      <c r="B243" s="242" t="s">
        <v>106</v>
      </c>
      <c r="C243" s="243" t="s">
        <v>1409</v>
      </c>
      <c r="D243" s="244" t="s">
        <v>2</v>
      </c>
      <c r="E243" s="290">
        <f>VLOOKUP(B243,[3]IN_!$A:$L,12,)</f>
        <v>221573.05302847011</v>
      </c>
      <c r="G243" s="193"/>
    </row>
    <row r="244" spans="2:7" ht="15" customHeight="1" thickBot="1" x14ac:dyDescent="0.25">
      <c r="B244" s="242" t="s">
        <v>105</v>
      </c>
      <c r="C244" s="243" t="s">
        <v>1884</v>
      </c>
      <c r="D244" s="244" t="s">
        <v>2</v>
      </c>
      <c r="E244" s="290">
        <f>VLOOKUP(B244,[3]IN_!$A:$L,12,)</f>
        <v>76830.93085405718</v>
      </c>
      <c r="G244" s="193"/>
    </row>
    <row r="245" spans="2:7" ht="15" customHeight="1" thickBot="1" x14ac:dyDescent="0.25">
      <c r="B245" s="242" t="s">
        <v>104</v>
      </c>
      <c r="C245" s="243" t="s">
        <v>1410</v>
      </c>
      <c r="D245" s="244" t="s">
        <v>2</v>
      </c>
      <c r="E245" s="290">
        <f>VLOOKUP(B245,[3]IN_!$A:$L,12,)</f>
        <v>6774639.6254773429</v>
      </c>
      <c r="G245" s="193"/>
    </row>
    <row r="246" spans="2:7" ht="15" customHeight="1" thickBot="1" x14ac:dyDescent="0.25">
      <c r="B246" s="250" t="s">
        <v>111</v>
      </c>
      <c r="C246" s="253" t="s">
        <v>1411</v>
      </c>
      <c r="D246" s="244" t="s">
        <v>2</v>
      </c>
      <c r="E246" s="290">
        <f>VLOOKUP(B246,[3]IN_!$A:$L,12,)</f>
        <v>134905966.91454974</v>
      </c>
      <c r="G246" s="193"/>
    </row>
    <row r="247" spans="2:7" ht="15" customHeight="1" thickBot="1" x14ac:dyDescent="0.25">
      <c r="B247" s="250" t="s">
        <v>110</v>
      </c>
      <c r="C247" s="253" t="s">
        <v>1412</v>
      </c>
      <c r="D247" s="244" t="s">
        <v>2</v>
      </c>
      <c r="E247" s="290">
        <f>VLOOKUP(B247,[3]IN_!$A:$L,12,)</f>
        <v>193992664.3613008</v>
      </c>
      <c r="G247" s="193"/>
    </row>
    <row r="248" spans="2:7" ht="15" customHeight="1" thickBot="1" x14ac:dyDescent="0.25">
      <c r="B248" s="250" t="s">
        <v>109</v>
      </c>
      <c r="C248" s="253" t="s">
        <v>1413</v>
      </c>
      <c r="D248" s="244" t="s">
        <v>2</v>
      </c>
      <c r="E248" s="290">
        <f>VLOOKUP(B248,[3]IN_!$A:$L,12,)</f>
        <v>139267864.62425604</v>
      </c>
      <c r="G248" s="193"/>
    </row>
    <row r="249" spans="2:7" ht="15" customHeight="1" thickBot="1" x14ac:dyDescent="0.25">
      <c r="B249" s="245" t="s">
        <v>102</v>
      </c>
      <c r="C249" s="246" t="s">
        <v>1414</v>
      </c>
      <c r="D249" s="244" t="s">
        <v>2</v>
      </c>
      <c r="E249" s="290">
        <f>VLOOKUP(B249,[3]IN_!$A:$L,12,)</f>
        <v>252374.68122960883</v>
      </c>
      <c r="G249" s="193"/>
    </row>
    <row r="250" spans="2:7" ht="15" customHeight="1" thickBot="1" x14ac:dyDescent="0.25">
      <c r="B250" s="242" t="s">
        <v>120</v>
      </c>
      <c r="C250" s="243" t="s">
        <v>1415</v>
      </c>
      <c r="D250" s="244" t="s">
        <v>119</v>
      </c>
      <c r="E250" s="290">
        <f>VLOOKUP(B250,[3]IN_!$A:$L,12,)</f>
        <v>2978.5301697000814</v>
      </c>
      <c r="G250" s="193"/>
    </row>
    <row r="251" spans="2:7" ht="15" customHeight="1" thickBot="1" x14ac:dyDescent="0.25">
      <c r="B251" s="242" t="s">
        <v>118</v>
      </c>
      <c r="C251" s="243" t="s">
        <v>1416</v>
      </c>
      <c r="D251" s="244" t="s">
        <v>117</v>
      </c>
      <c r="E251" s="290">
        <f>VLOOKUP(B251,[3]IN_!$A:$L,12,)</f>
        <v>2039.5474243136941</v>
      </c>
      <c r="G251" s="193"/>
    </row>
    <row r="252" spans="2:7" ht="15" customHeight="1" thickBot="1" x14ac:dyDescent="0.25">
      <c r="B252" s="242" t="s">
        <v>59</v>
      </c>
      <c r="C252" s="243" t="s">
        <v>1417</v>
      </c>
      <c r="D252" s="244" t="s">
        <v>2</v>
      </c>
      <c r="E252" s="290">
        <f>VLOOKUP(B252,[3]IN_!$A:$L,12,)</f>
        <v>656746808.35255456</v>
      </c>
      <c r="G252" s="193"/>
    </row>
    <row r="253" spans="2:7" ht="15" customHeight="1" thickBot="1" x14ac:dyDescent="0.25">
      <c r="B253" s="242" t="s">
        <v>51</v>
      </c>
      <c r="C253" s="243" t="s">
        <v>1418</v>
      </c>
      <c r="D253" s="244" t="s">
        <v>2</v>
      </c>
      <c r="E253" s="290">
        <f>VLOOKUP(B253,[3]IN_!$A:$L,12,)</f>
        <v>1104395845.8602738</v>
      </c>
      <c r="G253" s="193"/>
    </row>
    <row r="254" spans="2:7" ht="15" customHeight="1" thickBot="1" x14ac:dyDescent="0.25">
      <c r="B254" s="242" t="s">
        <v>160</v>
      </c>
      <c r="C254" s="243" t="s">
        <v>1419</v>
      </c>
      <c r="D254" s="244" t="s">
        <v>2</v>
      </c>
      <c r="E254" s="290">
        <f>VLOOKUP(B254,[3]IN_!$A:$L,12,)</f>
        <v>609868428.52556074</v>
      </c>
      <c r="G254" s="193"/>
    </row>
    <row r="255" spans="2:7" ht="15" customHeight="1" thickBot="1" x14ac:dyDescent="0.25">
      <c r="B255" s="245" t="s">
        <v>35</v>
      </c>
      <c r="C255" s="246" t="s">
        <v>1420</v>
      </c>
      <c r="D255" s="244" t="s">
        <v>33</v>
      </c>
      <c r="E255" s="290">
        <f>VLOOKUP(B255,[3]IN_!$A:$L,12,)</f>
        <v>22.750490619646932</v>
      </c>
      <c r="G255" s="193"/>
    </row>
    <row r="256" spans="2:7" ht="15" customHeight="1" thickBot="1" x14ac:dyDescent="0.25">
      <c r="B256" s="245" t="s">
        <v>43</v>
      </c>
      <c r="C256" s="246" t="s">
        <v>1421</v>
      </c>
      <c r="D256" s="244" t="s">
        <v>42</v>
      </c>
      <c r="E256" s="290">
        <f>VLOOKUP(B256,[3]IN_!$A:$L,12,)</f>
        <v>1471.8421052631566</v>
      </c>
      <c r="G256" s="193"/>
    </row>
    <row r="257" spans="2:7" ht="15" customHeight="1" thickBot="1" x14ac:dyDescent="0.25">
      <c r="B257" s="245" t="s">
        <v>34</v>
      </c>
      <c r="C257" s="246" t="s">
        <v>1422</v>
      </c>
      <c r="D257" s="244" t="s">
        <v>33</v>
      </c>
      <c r="E257" s="290">
        <f>VLOOKUP(B257,[3]IN_!$A:$L,12,)</f>
        <v>27.44929866389986</v>
      </c>
      <c r="G257" s="193"/>
    </row>
    <row r="258" spans="2:7" ht="15" customHeight="1" thickBot="1" x14ac:dyDescent="0.25">
      <c r="B258" s="245" t="s">
        <v>40</v>
      </c>
      <c r="C258" s="246" t="s">
        <v>1423</v>
      </c>
      <c r="D258" s="244" t="s">
        <v>2</v>
      </c>
      <c r="E258" s="290">
        <f>VLOOKUP(B258,[3]IN_!$A:$L,12,)</f>
        <v>13013.054328358206</v>
      </c>
      <c r="G258" s="193"/>
    </row>
    <row r="259" spans="2:7" ht="15" customHeight="1" thickBot="1" x14ac:dyDescent="0.25">
      <c r="B259" s="245" t="s">
        <v>45</v>
      </c>
      <c r="C259" s="246" t="s">
        <v>1424</v>
      </c>
      <c r="D259" s="244" t="s">
        <v>3</v>
      </c>
      <c r="E259" s="290">
        <f>VLOOKUP(B259,[3]IN_!$A:$L,12,)</f>
        <v>4990.3107897241925</v>
      </c>
      <c r="G259" s="193"/>
    </row>
    <row r="260" spans="2:7" ht="15" customHeight="1" thickBot="1" x14ac:dyDescent="0.25">
      <c r="B260" s="245" t="s">
        <v>38</v>
      </c>
      <c r="C260" s="246" t="s">
        <v>1425</v>
      </c>
      <c r="D260" s="244" t="s">
        <v>2</v>
      </c>
      <c r="E260" s="290">
        <f>VLOOKUP(B260,[3]IN_!$A:$L,12,)</f>
        <v>624276.20263798744</v>
      </c>
      <c r="G260" s="193"/>
    </row>
    <row r="261" spans="2:7" ht="15" customHeight="1" thickBot="1" x14ac:dyDescent="0.25">
      <c r="B261" s="245" t="s">
        <v>37</v>
      </c>
      <c r="C261" s="246" t="s">
        <v>1426</v>
      </c>
      <c r="D261" s="244" t="s">
        <v>2</v>
      </c>
      <c r="E261" s="290">
        <f>VLOOKUP(B261,[3]IN_!$A:$L,12,)</f>
        <v>703388.70304453559</v>
      </c>
      <c r="G261" s="193"/>
    </row>
    <row r="262" spans="2:7" ht="15" customHeight="1" thickBot="1" x14ac:dyDescent="0.25">
      <c r="B262" s="245" t="s">
        <v>672</v>
      </c>
      <c r="C262" s="246" t="s">
        <v>1427</v>
      </c>
      <c r="D262" s="244" t="s">
        <v>2</v>
      </c>
      <c r="E262" s="290">
        <f>VLOOKUP(B262,[3]IN_!$A:$L,12,)</f>
        <v>2652.6990437933091</v>
      </c>
      <c r="G262" s="193"/>
    </row>
    <row r="263" spans="2:7" ht="15" customHeight="1" thickBot="1" x14ac:dyDescent="0.25">
      <c r="B263" s="245" t="s">
        <v>667</v>
      </c>
      <c r="C263" s="246" t="s">
        <v>1428</v>
      </c>
      <c r="D263" s="244" t="s">
        <v>580</v>
      </c>
      <c r="E263" s="290">
        <f>VLOOKUP(B263,[3]IN_!$A:$L,12,)</f>
        <v>2130.3895004889764</v>
      </c>
      <c r="G263" s="193"/>
    </row>
    <row r="264" spans="2:7" ht="15" customHeight="1" thickBot="1" x14ac:dyDescent="0.25">
      <c r="B264" s="242" t="s">
        <v>671</v>
      </c>
      <c r="C264" s="243" t="s">
        <v>1429</v>
      </c>
      <c r="D264" s="244" t="s">
        <v>117</v>
      </c>
      <c r="E264" s="290">
        <f>VLOOKUP(B264,[3]IN_!$A:$L,12,)</f>
        <v>7100.2918912271434</v>
      </c>
      <c r="G264" s="193"/>
    </row>
    <row r="265" spans="2:7" ht="15" customHeight="1" thickBot="1" x14ac:dyDescent="0.25">
      <c r="B265" s="242" t="s">
        <v>670</v>
      </c>
      <c r="C265" s="243" t="s">
        <v>1430</v>
      </c>
      <c r="D265" s="244" t="s">
        <v>2</v>
      </c>
      <c r="E265" s="290">
        <f>VLOOKUP(B265,[3]IN_!$A:$L,12,)</f>
        <v>5463.56070260448</v>
      </c>
      <c r="G265" s="193"/>
    </row>
    <row r="266" spans="2:7" ht="15" customHeight="1" thickBot="1" x14ac:dyDescent="0.25">
      <c r="B266" s="242" t="s">
        <v>669</v>
      </c>
      <c r="C266" s="243" t="s">
        <v>1431</v>
      </c>
      <c r="D266" s="244" t="s">
        <v>2</v>
      </c>
      <c r="E266" s="290">
        <f>VLOOKUP(B266,[3]IN_!$A:$L,12,)</f>
        <v>7148.9321527858556</v>
      </c>
      <c r="G266" s="193"/>
    </row>
    <row r="267" spans="2:7" ht="15" customHeight="1" thickBot="1" x14ac:dyDescent="0.25">
      <c r="B267" s="245" t="s">
        <v>659</v>
      </c>
      <c r="C267" s="249" t="s">
        <v>606</v>
      </c>
      <c r="D267" s="244" t="s">
        <v>119</v>
      </c>
      <c r="E267" s="290">
        <f>VLOOKUP(B267,[3]IN_!$A:$L,12,)</f>
        <v>49842.277071583791</v>
      </c>
      <c r="G267" s="193"/>
    </row>
    <row r="268" spans="2:7" ht="15" customHeight="1" thickBot="1" x14ac:dyDescent="0.25">
      <c r="B268" s="242" t="s">
        <v>658</v>
      </c>
      <c r="C268" s="243" t="s">
        <v>1432</v>
      </c>
      <c r="D268" s="244" t="s">
        <v>4</v>
      </c>
      <c r="E268" s="290">
        <f>VLOOKUP(B268,[3]IN_!$A:$L,12,)</f>
        <v>1461.2926624401368</v>
      </c>
      <c r="G268" s="193"/>
    </row>
    <row r="269" spans="2:7" ht="15" customHeight="1" thickBot="1" x14ac:dyDescent="0.25">
      <c r="B269" s="245" t="s">
        <v>664</v>
      </c>
      <c r="C269" s="249" t="s">
        <v>1433</v>
      </c>
      <c r="D269" s="244" t="s">
        <v>2</v>
      </c>
      <c r="E269" s="290">
        <f>VLOOKUP(B269,[3]IN_!$A:$L,12,)</f>
        <v>23361.105819513978</v>
      </c>
      <c r="G269" s="193"/>
    </row>
    <row r="270" spans="2:7" ht="15" customHeight="1" thickBot="1" x14ac:dyDescent="0.25">
      <c r="B270" s="242" t="s">
        <v>631</v>
      </c>
      <c r="C270" s="243" t="s">
        <v>1434</v>
      </c>
      <c r="D270" s="244" t="s">
        <v>2</v>
      </c>
      <c r="E270" s="290">
        <f>VLOOKUP(B270,[3]IN_!$A:$L,12,)</f>
        <v>5953.9298667030953</v>
      </c>
      <c r="G270" s="193"/>
    </row>
    <row r="271" spans="2:7" ht="15" customHeight="1" thickBot="1" x14ac:dyDescent="0.25">
      <c r="B271" s="245" t="s">
        <v>657</v>
      </c>
      <c r="C271" s="246" t="s">
        <v>1864</v>
      </c>
      <c r="D271" s="244" t="s">
        <v>4</v>
      </c>
      <c r="E271" s="290">
        <f>VLOOKUP(B271,[3]IN_!$A:$L,12,)</f>
        <v>12869.030964042237</v>
      </c>
      <c r="G271" s="193"/>
    </row>
    <row r="272" spans="2:7" ht="15" customHeight="1" thickBot="1" x14ac:dyDescent="0.25">
      <c r="B272" s="245" t="s">
        <v>626</v>
      </c>
      <c r="C272" s="246" t="s">
        <v>1435</v>
      </c>
      <c r="D272" s="244" t="s">
        <v>2</v>
      </c>
      <c r="E272" s="290">
        <f>VLOOKUP(B272,[3]IN_!$A:$L,12,)</f>
        <v>12454.72847011581</v>
      </c>
      <c r="G272" s="193"/>
    </row>
    <row r="273" spans="2:7" ht="15" customHeight="1" thickBot="1" x14ac:dyDescent="0.25">
      <c r="B273" s="242" t="s">
        <v>760</v>
      </c>
      <c r="C273" s="243" t="s">
        <v>1436</v>
      </c>
      <c r="D273" s="244" t="s">
        <v>4</v>
      </c>
      <c r="E273" s="290">
        <f>VLOOKUP(B273,[3]IN_!$A:$L,12,)</f>
        <v>38404.182297205407</v>
      </c>
      <c r="G273" s="193"/>
    </row>
    <row r="274" spans="2:7" ht="15" customHeight="1" thickBot="1" x14ac:dyDescent="0.25">
      <c r="B274" s="245" t="s">
        <v>624</v>
      </c>
      <c r="C274" s="246" t="s">
        <v>1437</v>
      </c>
      <c r="D274" s="244" t="s">
        <v>2</v>
      </c>
      <c r="E274" s="290">
        <f>VLOOKUP(B274,[3]IN_!$A:$L,12,)</f>
        <v>94706.374793013107</v>
      </c>
      <c r="G274" s="193"/>
    </row>
    <row r="275" spans="2:7" ht="15" customHeight="1" thickBot="1" x14ac:dyDescent="0.25">
      <c r="B275" s="245" t="s">
        <v>663</v>
      </c>
      <c r="C275" s="246" t="s">
        <v>1438</v>
      </c>
      <c r="D275" s="244" t="s">
        <v>2</v>
      </c>
      <c r="E275" s="290">
        <f>VLOOKUP(B275,[3]IN_!$A:$L,12,)</f>
        <v>315536.8675563907</v>
      </c>
      <c r="G275" s="193"/>
    </row>
    <row r="276" spans="2:7" ht="15" customHeight="1" thickBot="1" x14ac:dyDescent="0.25">
      <c r="B276" s="245" t="s">
        <v>661</v>
      </c>
      <c r="C276" s="246" t="s">
        <v>1439</v>
      </c>
      <c r="D276" s="244" t="s">
        <v>2</v>
      </c>
      <c r="E276" s="290">
        <f>VLOOKUP(B276,[3]IN_!$A:$L,12,)</f>
        <v>391709.72582184337</v>
      </c>
      <c r="G276" s="193"/>
    </row>
    <row r="277" spans="2:7" ht="15" customHeight="1" thickBot="1" x14ac:dyDescent="0.25">
      <c r="B277" s="245" t="s">
        <v>633</v>
      </c>
      <c r="C277" s="246" t="s">
        <v>1440</v>
      </c>
      <c r="D277" s="244" t="s">
        <v>2</v>
      </c>
      <c r="E277" s="290">
        <f>VLOOKUP(B277,[3]IN_!$A:$L,12,)</f>
        <v>295189.42082348437</v>
      </c>
      <c r="G277" s="193"/>
    </row>
    <row r="278" spans="2:7" ht="15" customHeight="1" thickBot="1" x14ac:dyDescent="0.25">
      <c r="B278" s="245" t="s">
        <v>615</v>
      </c>
      <c r="C278" s="246" t="s">
        <v>1441</v>
      </c>
      <c r="D278" s="244" t="s">
        <v>2</v>
      </c>
      <c r="E278" s="290">
        <f>VLOOKUP(B278,[3]IN_!$A:$L,12,)</f>
        <v>65384.108484513046</v>
      </c>
      <c r="G278" s="193"/>
    </row>
    <row r="279" spans="2:7" ht="15" customHeight="1" thickBot="1" x14ac:dyDescent="0.25">
      <c r="B279" s="245" t="s">
        <v>622</v>
      </c>
      <c r="C279" s="246" t="s">
        <v>1442</v>
      </c>
      <c r="D279" s="244" t="s">
        <v>2</v>
      </c>
      <c r="E279" s="290">
        <f>VLOOKUP(B279,[3]IN_!$A:$L,12,)</f>
        <v>8377.6335246219696</v>
      </c>
      <c r="G279" s="193"/>
    </row>
    <row r="280" spans="2:7" ht="15" customHeight="1" thickBot="1" x14ac:dyDescent="0.25">
      <c r="B280" s="245" t="s">
        <v>621</v>
      </c>
      <c r="C280" s="246" t="s">
        <v>1443</v>
      </c>
      <c r="D280" s="244" t="s">
        <v>2</v>
      </c>
      <c r="E280" s="290">
        <f>VLOOKUP(B280,[3]IN_!$A:$L,12,)</f>
        <v>11368.179846524268</v>
      </c>
      <c r="G280" s="193"/>
    </row>
    <row r="281" spans="2:7" ht="15" customHeight="1" thickBot="1" x14ac:dyDescent="0.25">
      <c r="B281" s="245" t="s">
        <v>1060</v>
      </c>
      <c r="C281" s="246" t="s">
        <v>1444</v>
      </c>
      <c r="D281" s="244" t="s">
        <v>4</v>
      </c>
      <c r="E281" s="290">
        <f>VLOOKUP(B281,[3]IN_!$A:$L,12,)</f>
        <v>11260.859107876729</v>
      </c>
      <c r="G281" s="193"/>
    </row>
    <row r="282" spans="2:7" ht="15" customHeight="1" thickBot="1" x14ac:dyDescent="0.25">
      <c r="B282" s="242" t="s">
        <v>1202</v>
      </c>
      <c r="C282" s="243" t="s">
        <v>1445</v>
      </c>
      <c r="D282" s="244" t="s">
        <v>4</v>
      </c>
      <c r="E282" s="290">
        <f>VLOOKUP(B282,[3]IN_!$A:$L,12,)</f>
        <v>16175.795133447777</v>
      </c>
      <c r="G282" s="193"/>
    </row>
    <row r="283" spans="2:7" ht="15" customHeight="1" thickBot="1" x14ac:dyDescent="0.25">
      <c r="B283" s="245" t="s">
        <v>656</v>
      </c>
      <c r="C283" s="249" t="s">
        <v>1179</v>
      </c>
      <c r="D283" s="244" t="s">
        <v>4</v>
      </c>
      <c r="E283" s="290">
        <f>VLOOKUP(B283,[3]IN_!$A:$L,12,)</f>
        <v>10338.317361056788</v>
      </c>
      <c r="G283" s="193"/>
    </row>
    <row r="284" spans="2:7" ht="15" customHeight="1" thickBot="1" x14ac:dyDescent="0.25">
      <c r="B284" s="245" t="s">
        <v>655</v>
      </c>
      <c r="C284" s="246" t="s">
        <v>1446</v>
      </c>
      <c r="D284" s="244" t="s">
        <v>4</v>
      </c>
      <c r="E284" s="290">
        <f>VLOOKUP(B284,[3]IN_!$A:$L,12,)</f>
        <v>11761.587622572561</v>
      </c>
      <c r="G284" s="193"/>
    </row>
    <row r="285" spans="2:7" ht="15" customHeight="1" thickBot="1" x14ac:dyDescent="0.25">
      <c r="B285" s="245" t="s">
        <v>654</v>
      </c>
      <c r="C285" s="246" t="s">
        <v>1447</v>
      </c>
      <c r="D285" s="244" t="s">
        <v>4</v>
      </c>
      <c r="E285" s="290">
        <f>VLOOKUP(B285,[3]IN_!$A:$L,12,)</f>
        <v>16769.283970933528</v>
      </c>
      <c r="G285" s="193"/>
    </row>
    <row r="286" spans="2:7" ht="15" customHeight="1" thickBot="1" x14ac:dyDescent="0.25">
      <c r="B286" s="245" t="s">
        <v>630</v>
      </c>
      <c r="C286" s="246" t="s">
        <v>1448</v>
      </c>
      <c r="D286" s="244" t="s">
        <v>2</v>
      </c>
      <c r="E286" s="290">
        <f>VLOOKUP(B286,[3]IN_!$A:$L,12,)</f>
        <v>1680.7208932612316</v>
      </c>
      <c r="G286" s="193"/>
    </row>
    <row r="287" spans="2:7" ht="15" customHeight="1" thickBot="1" x14ac:dyDescent="0.25">
      <c r="B287" s="245" t="s">
        <v>629</v>
      </c>
      <c r="C287" s="246" t="s">
        <v>1449</v>
      </c>
      <c r="D287" s="244" t="s">
        <v>2</v>
      </c>
      <c r="E287" s="290">
        <f>VLOOKUP(B287,[3]IN_!$A:$L,12,)</f>
        <v>2139.6520685396044</v>
      </c>
      <c r="G287" s="193"/>
    </row>
    <row r="288" spans="2:7" ht="15" customHeight="1" thickBot="1" x14ac:dyDescent="0.25">
      <c r="B288" s="242" t="s">
        <v>628</v>
      </c>
      <c r="C288" s="243" t="s">
        <v>1450</v>
      </c>
      <c r="D288" s="244" t="s">
        <v>2</v>
      </c>
      <c r="E288" s="290">
        <f>VLOOKUP(B288,[3]IN_!$A:$L,12,)</f>
        <v>4996.3783530482906</v>
      </c>
      <c r="G288" s="193"/>
    </row>
    <row r="289" spans="2:7" ht="15" customHeight="1" thickBot="1" x14ac:dyDescent="0.25">
      <c r="B289" s="245" t="s">
        <v>619</v>
      </c>
      <c r="C289" s="249" t="s">
        <v>620</v>
      </c>
      <c r="D289" s="244" t="s">
        <v>2</v>
      </c>
      <c r="E289" s="290">
        <f>VLOOKUP(B289,[3]IN_!$A:$L,12,)</f>
        <v>12097.920967676568</v>
      </c>
      <c r="G289" s="193"/>
    </row>
    <row r="290" spans="2:7" ht="15" customHeight="1" thickBot="1" x14ac:dyDescent="0.25">
      <c r="B290" s="245" t="s">
        <v>611</v>
      </c>
      <c r="C290" s="249" t="s">
        <v>1180</v>
      </c>
      <c r="D290" s="244" t="s">
        <v>2</v>
      </c>
      <c r="E290" s="290">
        <f>VLOOKUP(B290,[3]IN_!$A:$L,12,)</f>
        <v>1192.6501620821382</v>
      </c>
      <c r="G290" s="193"/>
    </row>
    <row r="291" spans="2:7" ht="15" customHeight="1" thickBot="1" x14ac:dyDescent="0.25">
      <c r="B291" s="245" t="s">
        <v>608</v>
      </c>
      <c r="C291" s="249" t="s">
        <v>1181</v>
      </c>
      <c r="D291" s="244" t="s">
        <v>2</v>
      </c>
      <c r="E291" s="290">
        <f>VLOOKUP(B291,[3]IN_!$A:$L,12,)</f>
        <v>4568.2029798671701</v>
      </c>
      <c r="G291" s="193"/>
    </row>
    <row r="292" spans="2:7" ht="15" customHeight="1" thickBot="1" x14ac:dyDescent="0.25">
      <c r="B292" s="242" t="s">
        <v>653</v>
      </c>
      <c r="C292" s="243" t="s">
        <v>1451</v>
      </c>
      <c r="D292" s="244" t="s">
        <v>2</v>
      </c>
      <c r="E292" s="290">
        <f>VLOOKUP(B292,[3]IN_!$A:$L,12,)</f>
        <v>3736.8707006543546</v>
      </c>
      <c r="G292" s="193"/>
    </row>
    <row r="293" spans="2:7" ht="15" customHeight="1" thickBot="1" x14ac:dyDescent="0.25">
      <c r="B293" s="242" t="s">
        <v>652</v>
      </c>
      <c r="C293" s="243" t="s">
        <v>1452</v>
      </c>
      <c r="D293" s="244" t="s">
        <v>2</v>
      </c>
      <c r="E293" s="290">
        <f>VLOOKUP(B293,[3]IN_!$A:$L,12,)</f>
        <v>5939.1996641494097</v>
      </c>
      <c r="G293" s="193"/>
    </row>
    <row r="294" spans="2:7" ht="15" customHeight="1" thickBot="1" x14ac:dyDescent="0.25">
      <c r="B294" s="242" t="s">
        <v>651</v>
      </c>
      <c r="C294" s="243" t="s">
        <v>1453</v>
      </c>
      <c r="D294" s="244" t="s">
        <v>2</v>
      </c>
      <c r="E294" s="290">
        <f>VLOOKUP(B294,[3]IN_!$A:$L,12,)</f>
        <v>8051.7836236215644</v>
      </c>
      <c r="G294" s="193"/>
    </row>
    <row r="295" spans="2:7" ht="15" customHeight="1" thickBot="1" x14ac:dyDescent="0.25">
      <c r="B295" s="245" t="s">
        <v>649</v>
      </c>
      <c r="C295" s="249" t="s">
        <v>650</v>
      </c>
      <c r="D295" s="244" t="s">
        <v>2</v>
      </c>
      <c r="E295" s="290">
        <f>VLOOKUP(B295,[3]IN_!$A:$L,12,)</f>
        <v>12641.459371465375</v>
      </c>
      <c r="G295" s="193"/>
    </row>
    <row r="296" spans="2:7" ht="15" customHeight="1" thickBot="1" x14ac:dyDescent="0.25">
      <c r="B296" s="245" t="s">
        <v>614</v>
      </c>
      <c r="C296" s="249" t="s">
        <v>1454</v>
      </c>
      <c r="D296" s="244" t="s">
        <v>2</v>
      </c>
      <c r="E296" s="290">
        <f>VLOOKUP(B296,[3]IN_!$A:$L,12,)</f>
        <v>2080.6352064782141</v>
      </c>
      <c r="G296" s="193"/>
    </row>
    <row r="297" spans="2:7" ht="15" customHeight="1" thickBot="1" x14ac:dyDescent="0.25">
      <c r="B297" s="242" t="s">
        <v>648</v>
      </c>
      <c r="C297" s="243" t="s">
        <v>1455</v>
      </c>
      <c r="D297" s="244" t="s">
        <v>2</v>
      </c>
      <c r="E297" s="290">
        <f>VLOOKUP(B297,[3]IN_!$A:$L,12,)</f>
        <v>10095.392882640323</v>
      </c>
      <c r="G297" s="193"/>
    </row>
    <row r="298" spans="2:7" ht="15" customHeight="1" thickBot="1" x14ac:dyDescent="0.25">
      <c r="B298" s="242" t="s">
        <v>647</v>
      </c>
      <c r="C298" s="243" t="s">
        <v>1456</v>
      </c>
      <c r="D298" s="244" t="s">
        <v>2</v>
      </c>
      <c r="E298" s="290">
        <f>VLOOKUP(B298,[3]IN_!$A:$L,12,)</f>
        <v>8959.8623654014536</v>
      </c>
      <c r="G298" s="193"/>
    </row>
    <row r="299" spans="2:7" ht="15" customHeight="1" thickBot="1" x14ac:dyDescent="0.25">
      <c r="B299" s="242" t="s">
        <v>646</v>
      </c>
      <c r="C299" s="243" t="s">
        <v>1457</v>
      </c>
      <c r="D299" s="244" t="s">
        <v>2</v>
      </c>
      <c r="E299" s="290">
        <f>VLOOKUP(B299,[3]IN_!$A:$L,12,)</f>
        <v>1536.663576673446</v>
      </c>
      <c r="G299" s="193"/>
    </row>
    <row r="300" spans="2:7" ht="15" customHeight="1" thickBot="1" x14ac:dyDescent="0.25">
      <c r="B300" s="245" t="s">
        <v>645</v>
      </c>
      <c r="C300" s="249" t="s">
        <v>1458</v>
      </c>
      <c r="D300" s="244" t="s">
        <v>2</v>
      </c>
      <c r="E300" s="290">
        <f>VLOOKUP(B300,[3]IN_!$A:$L,12,)</f>
        <v>2524.7696498441219</v>
      </c>
      <c r="G300" s="193"/>
    </row>
    <row r="301" spans="2:7" ht="15" customHeight="1" thickBot="1" x14ac:dyDescent="0.25">
      <c r="B301" s="245" t="s">
        <v>644</v>
      </c>
      <c r="C301" s="249" t="s">
        <v>1459</v>
      </c>
      <c r="D301" s="244" t="s">
        <v>2</v>
      </c>
      <c r="E301" s="290">
        <f>VLOOKUP(B301,[3]IN_!$A:$L,12,)</f>
        <v>1592.6569297177814</v>
      </c>
      <c r="G301" s="193"/>
    </row>
    <row r="302" spans="2:7" ht="15" customHeight="1" thickBot="1" x14ac:dyDescent="0.25">
      <c r="B302" s="242" t="s">
        <v>643</v>
      </c>
      <c r="C302" s="243" t="s">
        <v>1460</v>
      </c>
      <c r="D302" s="244" t="s">
        <v>2</v>
      </c>
      <c r="E302" s="290">
        <f>VLOOKUP(B302,[3]IN_!$A:$L,12,)</f>
        <v>430.40326843077798</v>
      </c>
      <c r="G302" s="193"/>
    </row>
    <row r="303" spans="2:7" ht="15" customHeight="1" thickBot="1" x14ac:dyDescent="0.25">
      <c r="B303" s="242" t="s">
        <v>642</v>
      </c>
      <c r="C303" s="243" t="s">
        <v>1461</v>
      </c>
      <c r="D303" s="244" t="s">
        <v>2</v>
      </c>
      <c r="E303" s="290">
        <f>VLOOKUP(B303,[3]IN_!$A:$L,12,)</f>
        <v>798.04109059116729</v>
      </c>
      <c r="G303" s="193"/>
    </row>
    <row r="304" spans="2:7" ht="15" customHeight="1" thickBot="1" x14ac:dyDescent="0.25">
      <c r="B304" s="242" t="s">
        <v>641</v>
      </c>
      <c r="C304" s="243" t="s">
        <v>1462</v>
      </c>
      <c r="D304" s="244" t="s">
        <v>2</v>
      </c>
      <c r="E304" s="290">
        <f>VLOOKUP(B304,[3]IN_!$A:$L,12,)</f>
        <v>9956.584906316044</v>
      </c>
      <c r="G304" s="193"/>
    </row>
    <row r="305" spans="2:7" ht="15" customHeight="1" thickBot="1" x14ac:dyDescent="0.25">
      <c r="B305" s="242" t="s">
        <v>640</v>
      </c>
      <c r="C305" s="243" t="s">
        <v>1463</v>
      </c>
      <c r="D305" s="244" t="s">
        <v>2</v>
      </c>
      <c r="E305" s="290">
        <f>VLOOKUP(B305,[3]IN_!$A:$L,12,)</f>
        <v>61634.252207721634</v>
      </c>
      <c r="G305" s="193"/>
    </row>
    <row r="306" spans="2:7" ht="15" customHeight="1" thickBot="1" x14ac:dyDescent="0.25">
      <c r="B306" s="242" t="s">
        <v>639</v>
      </c>
      <c r="C306" s="243" t="s">
        <v>1464</v>
      </c>
      <c r="D306" s="244" t="s">
        <v>2</v>
      </c>
      <c r="E306" s="290">
        <f>VLOOKUP(B306,[3]IN_!$A:$L,12,)</f>
        <v>70477.077560398859</v>
      </c>
      <c r="G306" s="193"/>
    </row>
    <row r="307" spans="2:7" ht="15" customHeight="1" thickBot="1" x14ac:dyDescent="0.25">
      <c r="B307" s="242" t="s">
        <v>638</v>
      </c>
      <c r="C307" s="243" t="s">
        <v>1465</v>
      </c>
      <c r="D307" s="244" t="s">
        <v>2</v>
      </c>
      <c r="E307" s="290">
        <f>VLOOKUP(B307,[3]IN_!$A:$L,12,)</f>
        <v>129962.84449261149</v>
      </c>
      <c r="G307" s="193"/>
    </row>
    <row r="308" spans="2:7" ht="15" customHeight="1" thickBot="1" x14ac:dyDescent="0.25">
      <c r="B308" s="242" t="s">
        <v>637</v>
      </c>
      <c r="C308" s="243" t="s">
        <v>1466</v>
      </c>
      <c r="D308" s="244" t="s">
        <v>2</v>
      </c>
      <c r="E308" s="290">
        <f>VLOOKUP(B308,[3]IN_!$A:$L,12,)</f>
        <v>1433.7930352896647</v>
      </c>
      <c r="G308" s="193"/>
    </row>
    <row r="309" spans="2:7" ht="15" customHeight="1" thickBot="1" x14ac:dyDescent="0.25">
      <c r="B309" s="242" t="s">
        <v>636</v>
      </c>
      <c r="C309" s="243" t="s">
        <v>1467</v>
      </c>
      <c r="D309" s="244" t="s">
        <v>2</v>
      </c>
      <c r="E309" s="290">
        <f>VLOOKUP(B309,[3]IN_!$A:$L,12,)</f>
        <v>738.4618469045912</v>
      </c>
      <c r="G309" s="193"/>
    </row>
    <row r="310" spans="2:7" ht="15" customHeight="1" thickBot="1" x14ac:dyDescent="0.25">
      <c r="B310" s="242" t="s">
        <v>635</v>
      </c>
      <c r="C310" s="243" t="s">
        <v>1468</v>
      </c>
      <c r="D310" s="244" t="s">
        <v>2</v>
      </c>
      <c r="E310" s="290">
        <f>VLOOKUP(B310,[3]IN_!$A:$L,12,)</f>
        <v>9387.5221654687884</v>
      </c>
      <c r="G310" s="193"/>
    </row>
    <row r="311" spans="2:7" ht="15" customHeight="1" thickBot="1" x14ac:dyDescent="0.25">
      <c r="B311" s="242" t="s">
        <v>617</v>
      </c>
      <c r="C311" s="243" t="s">
        <v>618</v>
      </c>
      <c r="D311" s="244" t="s">
        <v>2</v>
      </c>
      <c r="E311" s="290">
        <f>VLOOKUP(B311,[3]IN_!$A:$L,12,)</f>
        <v>10655.311017420958</v>
      </c>
      <c r="G311" s="193"/>
    </row>
    <row r="312" spans="2:7" ht="15" customHeight="1" thickBot="1" x14ac:dyDescent="0.25">
      <c r="B312" s="250" t="s">
        <v>144</v>
      </c>
      <c r="C312" s="251" t="s">
        <v>1469</v>
      </c>
      <c r="D312" s="244" t="s">
        <v>2</v>
      </c>
      <c r="E312" s="290">
        <f>VLOOKUP(B312,[3]IN_!$A:$L,12,)</f>
        <v>720442.59249750176</v>
      </c>
      <c r="G312" s="193"/>
    </row>
    <row r="313" spans="2:7" ht="15" customHeight="1" thickBot="1" x14ac:dyDescent="0.25">
      <c r="B313" s="250" t="s">
        <v>143</v>
      </c>
      <c r="C313" s="251" t="s">
        <v>1470</v>
      </c>
      <c r="D313" s="244" t="s">
        <v>2</v>
      </c>
      <c r="E313" s="290">
        <f>VLOOKUP(B313,[3]IN_!$A:$L,12,)</f>
        <v>54654.426357966164</v>
      </c>
      <c r="G313" s="193"/>
    </row>
    <row r="314" spans="2:7" ht="15" customHeight="1" thickBot="1" x14ac:dyDescent="0.25">
      <c r="B314" s="250" t="s">
        <v>142</v>
      </c>
      <c r="C314" s="251" t="s">
        <v>1471</v>
      </c>
      <c r="D314" s="244" t="s">
        <v>2</v>
      </c>
      <c r="E314" s="290">
        <f>VLOOKUP(B314,[3]IN_!$A:$L,12,)</f>
        <v>73076.383685403809</v>
      </c>
      <c r="G314" s="193"/>
    </row>
    <row r="315" spans="2:7" ht="15" customHeight="1" thickBot="1" x14ac:dyDescent="0.25">
      <c r="B315" s="250" t="s">
        <v>141</v>
      </c>
      <c r="C315" s="251" t="s">
        <v>1472</v>
      </c>
      <c r="D315" s="244" t="s">
        <v>2</v>
      </c>
      <c r="E315" s="290">
        <f>VLOOKUP(B315,[3]IN_!$A:$L,12,)</f>
        <v>8228.3097819151153</v>
      </c>
      <c r="G315" s="193"/>
    </row>
    <row r="316" spans="2:7" ht="15" customHeight="1" thickBot="1" x14ac:dyDescent="0.25">
      <c r="B316" s="250" t="s">
        <v>140</v>
      </c>
      <c r="C316" s="251" t="s">
        <v>1473</v>
      </c>
      <c r="D316" s="244" t="s">
        <v>2</v>
      </c>
      <c r="E316" s="290">
        <f>VLOOKUP(B316,[3]IN_!$A:$L,12,)</f>
        <v>18625.263385566304</v>
      </c>
      <c r="G316" s="193"/>
    </row>
    <row r="317" spans="2:7" ht="15" customHeight="1" thickBot="1" x14ac:dyDescent="0.25">
      <c r="B317" s="250" t="s">
        <v>139</v>
      </c>
      <c r="C317" s="251" t="s">
        <v>1474</v>
      </c>
      <c r="D317" s="244" t="s">
        <v>2</v>
      </c>
      <c r="E317" s="290">
        <f>VLOOKUP(B317,[3]IN_!$A:$L,12,)</f>
        <v>3403.7394048275341</v>
      </c>
      <c r="G317" s="193"/>
    </row>
    <row r="318" spans="2:7" ht="15" customHeight="1" thickBot="1" x14ac:dyDescent="0.25">
      <c r="B318" s="250" t="s">
        <v>138</v>
      </c>
      <c r="C318" s="251" t="s">
        <v>1475</v>
      </c>
      <c r="D318" s="244" t="s">
        <v>2</v>
      </c>
      <c r="E318" s="290">
        <f>VLOOKUP(B318,[3]IN_!$A:$L,12,)</f>
        <v>8637.4332069821394</v>
      </c>
      <c r="G318" s="193"/>
    </row>
    <row r="319" spans="2:7" ht="15" customHeight="1" thickBot="1" x14ac:dyDescent="0.25">
      <c r="B319" s="250" t="s">
        <v>137</v>
      </c>
      <c r="C319" s="251" t="s">
        <v>1476</v>
      </c>
      <c r="D319" s="244" t="s">
        <v>2</v>
      </c>
      <c r="E319" s="290">
        <f>VLOOKUP(B319,[3]IN_!$A:$L,12,)</f>
        <v>214.21668499298821</v>
      </c>
      <c r="G319" s="193"/>
    </row>
    <row r="320" spans="2:7" ht="15" customHeight="1" thickBot="1" x14ac:dyDescent="0.25">
      <c r="B320" s="250" t="s">
        <v>136</v>
      </c>
      <c r="C320" s="251" t="s">
        <v>1477</v>
      </c>
      <c r="D320" s="244" t="s">
        <v>2</v>
      </c>
      <c r="E320" s="290">
        <f>VLOOKUP(B320,[3]IN_!$A:$L,12,)</f>
        <v>254454.93877972278</v>
      </c>
      <c r="G320" s="193"/>
    </row>
    <row r="321" spans="2:7" ht="15" customHeight="1" thickBot="1" x14ac:dyDescent="0.25">
      <c r="B321" s="250" t="s">
        <v>135</v>
      </c>
      <c r="C321" s="251" t="s">
        <v>1865</v>
      </c>
      <c r="D321" s="244" t="s">
        <v>2</v>
      </c>
      <c r="E321" s="290">
        <f>VLOOKUP(B321,[3]IN_!$A:$L,12,)</f>
        <v>303431.87924000283</v>
      </c>
      <c r="G321" s="193"/>
    </row>
    <row r="322" spans="2:7" ht="15" customHeight="1" thickBot="1" x14ac:dyDescent="0.25">
      <c r="B322" s="250" t="s">
        <v>134</v>
      </c>
      <c r="C322" s="251" t="s">
        <v>1866</v>
      </c>
      <c r="D322" s="244" t="s">
        <v>2</v>
      </c>
      <c r="E322" s="290">
        <f>VLOOKUP(B322,[3]IN_!$A:$L,12,)</f>
        <v>478049.21292155451</v>
      </c>
      <c r="G322" s="193"/>
    </row>
    <row r="323" spans="2:7" ht="15" customHeight="1" thickBot="1" x14ac:dyDescent="0.25">
      <c r="B323" s="242" t="s">
        <v>133</v>
      </c>
      <c r="C323" s="243" t="s">
        <v>1478</v>
      </c>
      <c r="D323" s="244" t="s">
        <v>2</v>
      </c>
      <c r="E323" s="290">
        <f>VLOOKUP(B323,[3]IN_!$A:$L,12,)</f>
        <v>25746.546691683408</v>
      </c>
      <c r="G323" s="193"/>
    </row>
    <row r="324" spans="2:7" ht="15" customHeight="1" thickBot="1" x14ac:dyDescent="0.25">
      <c r="B324" s="245" t="s">
        <v>603</v>
      </c>
      <c r="C324" s="246" t="s">
        <v>1479</v>
      </c>
      <c r="D324" s="244" t="s">
        <v>589</v>
      </c>
      <c r="E324" s="290">
        <f>VLOOKUP(B324,[3]IN_!$A:$L,12,)</f>
        <v>287674.7549853212</v>
      </c>
      <c r="G324" s="193"/>
    </row>
    <row r="325" spans="2:7" ht="15" customHeight="1" thickBot="1" x14ac:dyDescent="0.25">
      <c r="B325" s="245" t="s">
        <v>602</v>
      </c>
      <c r="C325" s="246" t="s">
        <v>1480</v>
      </c>
      <c r="D325" s="244" t="s">
        <v>2</v>
      </c>
      <c r="E325" s="290">
        <f>VLOOKUP(B325,[3]IN_!$A:$L,12,)</f>
        <v>824.52337694244045</v>
      </c>
      <c r="G325" s="193"/>
    </row>
    <row r="326" spans="2:7" ht="15" customHeight="1" thickBot="1" x14ac:dyDescent="0.25">
      <c r="B326" s="242" t="s">
        <v>601</v>
      </c>
      <c r="C326" s="243" t="s">
        <v>1481</v>
      </c>
      <c r="D326" s="244" t="s">
        <v>589</v>
      </c>
      <c r="E326" s="290">
        <f>VLOOKUP(B326,[3]IN_!$A:$L,12,)</f>
        <v>218829.82079042509</v>
      </c>
      <c r="G326" s="193"/>
    </row>
    <row r="327" spans="2:7" ht="15" customHeight="1" thickBot="1" x14ac:dyDescent="0.25">
      <c r="B327" s="245" t="s">
        <v>600</v>
      </c>
      <c r="C327" s="246" t="s">
        <v>1482</v>
      </c>
      <c r="D327" s="244" t="s">
        <v>2</v>
      </c>
      <c r="E327" s="290">
        <f>VLOOKUP(B327,[3]IN_!$A:$L,12,)</f>
        <v>639.67684031588897</v>
      </c>
      <c r="G327" s="193"/>
    </row>
    <row r="328" spans="2:7" ht="15" customHeight="1" thickBot="1" x14ac:dyDescent="0.25">
      <c r="B328" s="242" t="s">
        <v>599</v>
      </c>
      <c r="C328" s="243" t="s">
        <v>1483</v>
      </c>
      <c r="D328" s="244" t="s">
        <v>2</v>
      </c>
      <c r="E328" s="290">
        <f>VLOOKUP(B328,[3]IN_!$A:$L,12,)</f>
        <v>1277.3449733966909</v>
      </c>
      <c r="G328" s="193"/>
    </row>
    <row r="329" spans="2:7" ht="15" customHeight="1" thickBot="1" x14ac:dyDescent="0.25">
      <c r="B329" s="245" t="s">
        <v>598</v>
      </c>
      <c r="C329" s="246" t="s">
        <v>1484</v>
      </c>
      <c r="D329" s="244" t="s">
        <v>2</v>
      </c>
      <c r="E329" s="290">
        <f>VLOOKUP(B329,[3]IN_!$A:$L,12,)</f>
        <v>1173.2612846542722</v>
      </c>
      <c r="G329" s="193"/>
    </row>
    <row r="330" spans="2:7" ht="15" customHeight="1" thickBot="1" x14ac:dyDescent="0.25">
      <c r="B330" s="245" t="s">
        <v>597</v>
      </c>
      <c r="C330" s="246" t="s">
        <v>1485</v>
      </c>
      <c r="D330" s="244" t="s">
        <v>2</v>
      </c>
      <c r="E330" s="290">
        <f>VLOOKUP(B330,[3]IN_!$A:$L,12,)</f>
        <v>1537.046961849539</v>
      </c>
      <c r="G330" s="193"/>
    </row>
    <row r="331" spans="2:7" ht="15" customHeight="1" thickBot="1" x14ac:dyDescent="0.25">
      <c r="B331" s="245" t="s">
        <v>596</v>
      </c>
      <c r="C331" s="246" t="s">
        <v>1486</v>
      </c>
      <c r="D331" s="244" t="s">
        <v>2</v>
      </c>
      <c r="E331" s="290">
        <f>VLOOKUP(B331,[3]IN_!$A:$L,12,)</f>
        <v>1255.5132836050288</v>
      </c>
      <c r="G331" s="193"/>
    </row>
    <row r="332" spans="2:7" ht="15" customHeight="1" thickBot="1" x14ac:dyDescent="0.25">
      <c r="B332" s="242" t="s">
        <v>595</v>
      </c>
      <c r="C332" s="243" t="s">
        <v>1487</v>
      </c>
      <c r="D332" s="244" t="s">
        <v>2</v>
      </c>
      <c r="E332" s="290">
        <f>VLOOKUP(B332,[3]IN_!$A:$L,12,)</f>
        <v>1069.3341414021115</v>
      </c>
      <c r="G332" s="193"/>
    </row>
    <row r="333" spans="2:7" ht="15" customHeight="1" thickBot="1" x14ac:dyDescent="0.25">
      <c r="B333" s="242" t="s">
        <v>594</v>
      </c>
      <c r="C333" s="243" t="s">
        <v>1652</v>
      </c>
      <c r="D333" s="244" t="s">
        <v>2</v>
      </c>
      <c r="E333" s="290">
        <f>VLOOKUP(B333,[3]IN_!$A:$L,12,)</f>
        <v>2503.6204210858618</v>
      </c>
      <c r="G333" s="193"/>
    </row>
    <row r="334" spans="2:7" ht="15" customHeight="1" thickBot="1" x14ac:dyDescent="0.25">
      <c r="B334" s="242" t="s">
        <v>593</v>
      </c>
      <c r="C334" s="243" t="s">
        <v>1653</v>
      </c>
      <c r="D334" s="244" t="s">
        <v>589</v>
      </c>
      <c r="E334" s="290">
        <f>VLOOKUP(B334,[3]IN_!$A:$L,12,)</f>
        <v>313167.47034170944</v>
      </c>
      <c r="G334" s="193"/>
    </row>
    <row r="335" spans="2:7" ht="15" customHeight="1" thickBot="1" x14ac:dyDescent="0.25">
      <c r="B335" s="242" t="s">
        <v>592</v>
      </c>
      <c r="C335" s="243" t="s">
        <v>1654</v>
      </c>
      <c r="D335" s="244" t="s">
        <v>589</v>
      </c>
      <c r="E335" s="290">
        <f>VLOOKUP(B335,[3]IN_!$A:$L,12,)</f>
        <v>316749.46877156704</v>
      </c>
      <c r="G335" s="193"/>
    </row>
    <row r="336" spans="2:7" ht="15" customHeight="1" thickBot="1" x14ac:dyDescent="0.25">
      <c r="B336" s="242" t="s">
        <v>591</v>
      </c>
      <c r="C336" s="243" t="s">
        <v>1867</v>
      </c>
      <c r="D336" s="244" t="s">
        <v>589</v>
      </c>
      <c r="E336" s="290">
        <f>VLOOKUP(B336,[3]IN_!$A:$L,12,)</f>
        <v>239279.45747508472</v>
      </c>
      <c r="G336" s="193"/>
    </row>
    <row r="337" spans="2:7" ht="15" customHeight="1" thickBot="1" x14ac:dyDescent="0.25">
      <c r="B337" s="242" t="s">
        <v>590</v>
      </c>
      <c r="C337" s="243" t="s">
        <v>1655</v>
      </c>
      <c r="D337" s="244" t="s">
        <v>589</v>
      </c>
      <c r="E337" s="290">
        <f>VLOOKUP(B337,[3]IN_!$A:$L,12,)</f>
        <v>136069.36114962286</v>
      </c>
      <c r="G337" s="193"/>
    </row>
    <row r="338" spans="2:7" ht="15" customHeight="1" thickBot="1" x14ac:dyDescent="0.25">
      <c r="B338" s="245" t="s">
        <v>586</v>
      </c>
      <c r="C338" s="246" t="s">
        <v>1488</v>
      </c>
      <c r="D338" s="244" t="s">
        <v>117</v>
      </c>
      <c r="E338" s="290">
        <f>VLOOKUP(B338,[3]IN_!$A:$L,12,)</f>
        <v>379.46225796171115</v>
      </c>
      <c r="G338" s="193"/>
    </row>
    <row r="339" spans="2:7" ht="15" customHeight="1" thickBot="1" x14ac:dyDescent="0.25">
      <c r="B339" s="245" t="s">
        <v>575</v>
      </c>
      <c r="C339" s="246" t="s">
        <v>1656</v>
      </c>
      <c r="D339" s="244" t="s">
        <v>117</v>
      </c>
      <c r="E339" s="290">
        <f>VLOOKUP(B339,[3]IN_!$A:$L,12,)</f>
        <v>2735.0923278715791</v>
      </c>
      <c r="G339" s="193"/>
    </row>
    <row r="340" spans="2:7" ht="15" customHeight="1" thickBot="1" x14ac:dyDescent="0.25">
      <c r="B340" s="245" t="s">
        <v>574</v>
      </c>
      <c r="C340" s="246" t="s">
        <v>1657</v>
      </c>
      <c r="D340" s="244" t="s">
        <v>117</v>
      </c>
      <c r="E340" s="290">
        <f>VLOOKUP(B340,[3]IN_!$A:$L,12,)</f>
        <v>3639.5683516738168</v>
      </c>
      <c r="G340" s="193"/>
    </row>
    <row r="341" spans="2:7" ht="15" customHeight="1" thickBot="1" x14ac:dyDescent="0.25">
      <c r="B341" s="245" t="s">
        <v>584</v>
      </c>
      <c r="C341" s="246" t="s">
        <v>1489</v>
      </c>
      <c r="D341" s="244" t="s">
        <v>117</v>
      </c>
      <c r="E341" s="290">
        <f>VLOOKUP(B341,[3]IN_!$A:$L,12,)</f>
        <v>319.67613335674343</v>
      </c>
      <c r="G341" s="193"/>
    </row>
    <row r="342" spans="2:7" ht="15" customHeight="1" thickBot="1" x14ac:dyDescent="0.25">
      <c r="B342" s="245" t="s">
        <v>581</v>
      </c>
      <c r="C342" s="246" t="s">
        <v>1490</v>
      </c>
      <c r="D342" s="244" t="s">
        <v>580</v>
      </c>
      <c r="E342" s="290">
        <f>VLOOKUP(B342,[3]IN_!$A:$L,12,)</f>
        <v>14644.646196836562</v>
      </c>
      <c r="G342" s="193"/>
    </row>
    <row r="343" spans="2:7" ht="15" customHeight="1" thickBot="1" x14ac:dyDescent="0.25">
      <c r="B343" s="248" t="s">
        <v>579</v>
      </c>
      <c r="C343" s="249" t="s">
        <v>1491</v>
      </c>
      <c r="D343" s="244" t="s">
        <v>117</v>
      </c>
      <c r="E343" s="290">
        <f>VLOOKUP(B343,[3]IN_!$A:$L,12,)</f>
        <v>654.21194535397024</v>
      </c>
      <c r="G343" s="193"/>
    </row>
    <row r="344" spans="2:7" ht="15" customHeight="1" thickBot="1" x14ac:dyDescent="0.25">
      <c r="B344" s="248" t="s">
        <v>1882</v>
      </c>
      <c r="C344" s="249" t="s">
        <v>1883</v>
      </c>
      <c r="D344" s="244" t="s">
        <v>117</v>
      </c>
      <c r="E344" s="290">
        <f>VLOOKUP(B344,[3]IN_!$A:$L,12,)</f>
        <v>333.57313110898838</v>
      </c>
      <c r="G344" s="193"/>
    </row>
    <row r="345" spans="2:7" ht="15" customHeight="1" thickBot="1" x14ac:dyDescent="0.25">
      <c r="B345" s="245" t="s">
        <v>577</v>
      </c>
      <c r="C345" s="246" t="s">
        <v>1492</v>
      </c>
      <c r="D345" s="244" t="s">
        <v>117</v>
      </c>
      <c r="E345" s="290">
        <f>VLOOKUP(B345,[3]IN_!$A:$L,12,)</f>
        <v>1184.0615234985646</v>
      </c>
      <c r="G345" s="193"/>
    </row>
    <row r="346" spans="2:7" ht="15" customHeight="1" thickBot="1" x14ac:dyDescent="0.25">
      <c r="B346" s="245" t="s">
        <v>573</v>
      </c>
      <c r="C346" s="246" t="s">
        <v>1658</v>
      </c>
      <c r="D346" s="244" t="s">
        <v>117</v>
      </c>
      <c r="E346" s="290">
        <f>VLOOKUP(B346,[3]IN_!$A:$L,12,)</f>
        <v>3582.122160655334</v>
      </c>
      <c r="G346" s="193"/>
    </row>
    <row r="347" spans="2:7" ht="15" customHeight="1" thickBot="1" x14ac:dyDescent="0.25">
      <c r="B347" s="245" t="s">
        <v>485</v>
      </c>
      <c r="C347" s="246" t="s">
        <v>1659</v>
      </c>
      <c r="D347" s="244" t="s">
        <v>2</v>
      </c>
      <c r="E347" s="290">
        <f>VLOOKUP(B347,[3]IN_!$A:$L,12,)</f>
        <v>7201.5085225649245</v>
      </c>
      <c r="G347" s="193"/>
    </row>
    <row r="348" spans="2:7" ht="15" customHeight="1" thickBot="1" x14ac:dyDescent="0.25">
      <c r="B348" s="242" t="s">
        <v>583</v>
      </c>
      <c r="C348" s="243" t="s">
        <v>1493</v>
      </c>
      <c r="D348" s="244" t="s">
        <v>2</v>
      </c>
      <c r="E348" s="290">
        <f>VLOOKUP(B348,[3]IN_!$A:$L,12,)</f>
        <v>2358.340454941912</v>
      </c>
      <c r="G348" s="193"/>
    </row>
    <row r="349" spans="2:7" ht="15" customHeight="1" thickBot="1" x14ac:dyDescent="0.25">
      <c r="B349" s="245" t="s">
        <v>568</v>
      </c>
      <c r="C349" s="246" t="s">
        <v>1868</v>
      </c>
      <c r="D349" s="244" t="s">
        <v>3</v>
      </c>
      <c r="E349" s="290">
        <f>VLOOKUP(B349,[3]IN_!$A:$L,12,)</f>
        <v>19191.879397995395</v>
      </c>
      <c r="G349" s="193"/>
    </row>
    <row r="350" spans="2:7" ht="15" customHeight="1" thickBot="1" x14ac:dyDescent="0.25">
      <c r="B350" s="245" t="s">
        <v>548</v>
      </c>
      <c r="C350" s="246" t="s">
        <v>1494</v>
      </c>
      <c r="D350" s="244" t="s">
        <v>4</v>
      </c>
      <c r="E350" s="290">
        <f>VLOOKUP(B350,[3]IN_!$A:$L,12,)</f>
        <v>3852.1071727473736</v>
      </c>
      <c r="G350" s="193"/>
    </row>
    <row r="351" spans="2:7" ht="15" customHeight="1" thickBot="1" x14ac:dyDescent="0.25">
      <c r="B351" s="245" t="s">
        <v>567</v>
      </c>
      <c r="C351" s="246" t="s">
        <v>1495</v>
      </c>
      <c r="D351" s="244" t="s">
        <v>3</v>
      </c>
      <c r="E351" s="290">
        <f>VLOOKUP(B351,[3]IN_!$A:$L,12,)</f>
        <v>18687.722356589555</v>
      </c>
      <c r="G351" s="193"/>
    </row>
    <row r="352" spans="2:7" ht="15" customHeight="1" thickBot="1" x14ac:dyDescent="0.25">
      <c r="B352" s="245" t="s">
        <v>566</v>
      </c>
      <c r="C352" s="246" t="s">
        <v>1497</v>
      </c>
      <c r="D352" s="244" t="s">
        <v>3</v>
      </c>
      <c r="E352" s="290">
        <f>VLOOKUP(B352,[3]IN_!$A:$L,12,)</f>
        <v>14495.241953516872</v>
      </c>
      <c r="G352" s="193"/>
    </row>
    <row r="353" spans="2:7" ht="15" customHeight="1" thickBot="1" x14ac:dyDescent="0.25">
      <c r="B353" s="245" t="s">
        <v>565</v>
      </c>
      <c r="C353" s="246" t="s">
        <v>1869</v>
      </c>
      <c r="D353" s="244" t="s">
        <v>3</v>
      </c>
      <c r="E353" s="290">
        <f>VLOOKUP(B353,[3]IN_!$A:$L,12,)</f>
        <v>16681.333857142512</v>
      </c>
      <c r="G353" s="193"/>
    </row>
    <row r="354" spans="2:7" ht="15" customHeight="1" thickBot="1" x14ac:dyDescent="0.25">
      <c r="B354" s="245" t="s">
        <v>564</v>
      </c>
      <c r="C354" s="246" t="s">
        <v>1500</v>
      </c>
      <c r="D354" s="244" t="s">
        <v>3</v>
      </c>
      <c r="E354" s="290">
        <f>VLOOKUP(B354,[3]IN_!$A:$L,12,)</f>
        <v>9466.3963492489129</v>
      </c>
      <c r="G354" s="193"/>
    </row>
    <row r="355" spans="2:7" ht="15" customHeight="1" thickBot="1" x14ac:dyDescent="0.25">
      <c r="B355" s="245" t="s">
        <v>563</v>
      </c>
      <c r="C355" s="246" t="s">
        <v>1502</v>
      </c>
      <c r="D355" s="244" t="s">
        <v>4</v>
      </c>
      <c r="E355" s="290">
        <f>VLOOKUP(B355,[3]IN_!$A:$L,12,)</f>
        <v>2195.9729847063313</v>
      </c>
      <c r="G355" s="193"/>
    </row>
    <row r="356" spans="2:7" ht="15" customHeight="1" thickBot="1" x14ac:dyDescent="0.25">
      <c r="B356" s="245" t="s">
        <v>547</v>
      </c>
      <c r="C356" s="246" t="s">
        <v>1504</v>
      </c>
      <c r="D356" s="244" t="s">
        <v>4</v>
      </c>
      <c r="E356" s="290">
        <f>VLOOKUP(B356,[3]IN_!$A:$L,12,)</f>
        <v>10168.525891577003</v>
      </c>
      <c r="G356" s="193"/>
    </row>
    <row r="357" spans="2:7" ht="15" customHeight="1" thickBot="1" x14ac:dyDescent="0.25">
      <c r="B357" s="245" t="s">
        <v>562</v>
      </c>
      <c r="C357" s="246" t="s">
        <v>1506</v>
      </c>
      <c r="D357" s="244" t="s">
        <v>3</v>
      </c>
      <c r="E357" s="290">
        <f>VLOOKUP(B357,[3]IN_!$A:$L,12,)</f>
        <v>29922.279619322762</v>
      </c>
      <c r="G357" s="193"/>
    </row>
    <row r="358" spans="2:7" ht="15" customHeight="1" thickBot="1" x14ac:dyDescent="0.25">
      <c r="B358" s="245" t="s">
        <v>561</v>
      </c>
      <c r="C358" s="246" t="s">
        <v>1508</v>
      </c>
      <c r="D358" s="244" t="s">
        <v>3</v>
      </c>
      <c r="E358" s="290">
        <f>VLOOKUP(B358,[3]IN_!$A:$L,12,)</f>
        <v>42101.800260539952</v>
      </c>
      <c r="G358" s="193"/>
    </row>
    <row r="359" spans="2:7" ht="15" customHeight="1" thickBot="1" x14ac:dyDescent="0.25">
      <c r="B359" s="245" t="s">
        <v>570</v>
      </c>
      <c r="C359" s="246" t="s">
        <v>1509</v>
      </c>
      <c r="D359" s="244" t="s">
        <v>4</v>
      </c>
      <c r="E359" s="290">
        <f>VLOOKUP(B359,[3]IN_!$A:$L,12,)</f>
        <v>839.87679555890736</v>
      </c>
      <c r="G359" s="193"/>
    </row>
    <row r="360" spans="2:7" ht="15" customHeight="1" thickBot="1" x14ac:dyDescent="0.25">
      <c r="B360" s="245" t="s">
        <v>560</v>
      </c>
      <c r="C360" s="246" t="s">
        <v>1510</v>
      </c>
      <c r="D360" s="244" t="s">
        <v>4</v>
      </c>
      <c r="E360" s="290">
        <f>VLOOKUP(B360,[3]IN_!$A:$L,12,)</f>
        <v>4382.8492895065265</v>
      </c>
      <c r="G360" s="193"/>
    </row>
    <row r="361" spans="2:7" ht="15" customHeight="1" thickBot="1" x14ac:dyDescent="0.25">
      <c r="B361" s="245" t="s">
        <v>559</v>
      </c>
      <c r="C361" s="246" t="s">
        <v>1759</v>
      </c>
      <c r="D361" s="244" t="s">
        <v>3</v>
      </c>
      <c r="E361" s="290">
        <f>VLOOKUP(B361,[3]IN_!$A:$L,12,)</f>
        <v>49297.699084633306</v>
      </c>
      <c r="G361" s="193"/>
    </row>
    <row r="362" spans="2:7" ht="15" customHeight="1" thickBot="1" x14ac:dyDescent="0.25">
      <c r="B362" s="245" t="s">
        <v>558</v>
      </c>
      <c r="C362" s="246" t="s">
        <v>1511</v>
      </c>
      <c r="D362" s="244" t="s">
        <v>4</v>
      </c>
      <c r="E362" s="290">
        <f>VLOOKUP(B362,[3]IN_!$A:$L,12,)</f>
        <v>6294.3642621233575</v>
      </c>
      <c r="G362" s="193"/>
    </row>
    <row r="363" spans="2:7" ht="15" customHeight="1" thickBot="1" x14ac:dyDescent="0.25">
      <c r="B363" s="245" t="s">
        <v>546</v>
      </c>
      <c r="C363" s="246" t="s">
        <v>1512</v>
      </c>
      <c r="D363" s="244" t="s">
        <v>4</v>
      </c>
      <c r="E363" s="290">
        <f>VLOOKUP(B363,[3]IN_!$A:$L,12,)</f>
        <v>3284.5044617400081</v>
      </c>
      <c r="G363" s="193"/>
    </row>
    <row r="364" spans="2:7" ht="15" customHeight="1" thickBot="1" x14ac:dyDescent="0.25">
      <c r="B364" s="245" t="s">
        <v>551</v>
      </c>
      <c r="C364" s="246" t="s">
        <v>1513</v>
      </c>
      <c r="D364" s="244" t="s">
        <v>2</v>
      </c>
      <c r="E364" s="290">
        <f>VLOOKUP(B364,[3]IN_!$A:$L,12,)</f>
        <v>63235.135723020649</v>
      </c>
      <c r="G364" s="193"/>
    </row>
    <row r="365" spans="2:7" ht="15" customHeight="1" thickBot="1" x14ac:dyDescent="0.25">
      <c r="B365" s="245" t="s">
        <v>550</v>
      </c>
      <c r="C365" s="246" t="s">
        <v>1514</v>
      </c>
      <c r="D365" s="244" t="s">
        <v>2</v>
      </c>
      <c r="E365" s="290">
        <f>VLOOKUP(B365,[3]IN_!$A:$L,12,)</f>
        <v>29106.926108349126</v>
      </c>
      <c r="G365" s="193"/>
    </row>
    <row r="366" spans="2:7" ht="15" customHeight="1" thickBot="1" x14ac:dyDescent="0.25">
      <c r="B366" s="245" t="s">
        <v>542</v>
      </c>
      <c r="C366" s="246" t="s">
        <v>1515</v>
      </c>
      <c r="D366" s="244" t="s">
        <v>2</v>
      </c>
      <c r="E366" s="290">
        <f>VLOOKUP(B366,[3]IN_!$A:$L,12,)</f>
        <v>1576.694759551661</v>
      </c>
      <c r="G366" s="193"/>
    </row>
    <row r="367" spans="2:7" ht="15" customHeight="1" thickBot="1" x14ac:dyDescent="0.25">
      <c r="B367" s="245" t="s">
        <v>541</v>
      </c>
      <c r="C367" s="246" t="s">
        <v>1516</v>
      </c>
      <c r="D367" s="244" t="s">
        <v>2</v>
      </c>
      <c r="E367" s="290">
        <f>VLOOKUP(B367,[3]IN_!$A:$L,12,)</f>
        <v>1350.743935739237</v>
      </c>
      <c r="G367" s="193"/>
    </row>
    <row r="368" spans="2:7" ht="15" customHeight="1" thickBot="1" x14ac:dyDescent="0.25">
      <c r="B368" s="245" t="s">
        <v>544</v>
      </c>
      <c r="C368" s="246" t="s">
        <v>1517</v>
      </c>
      <c r="D368" s="244" t="s">
        <v>2</v>
      </c>
      <c r="E368" s="290">
        <f>VLOOKUP(B368,[3]IN_!$A:$L,12,)</f>
        <v>1023226.0212725127</v>
      </c>
      <c r="G368" s="193"/>
    </row>
    <row r="369" spans="2:7" ht="15" customHeight="1" thickBot="1" x14ac:dyDescent="0.25">
      <c r="B369" s="245" t="s">
        <v>557</v>
      </c>
      <c r="C369" s="246" t="s">
        <v>1518</v>
      </c>
      <c r="D369" s="244" t="s">
        <v>3</v>
      </c>
      <c r="E369" s="290">
        <f>VLOOKUP(B369,[3]IN_!$A:$L,12,)</f>
        <v>36824.676672229587</v>
      </c>
      <c r="G369" s="193"/>
    </row>
    <row r="370" spans="2:7" ht="15" customHeight="1" thickBot="1" x14ac:dyDescent="0.25">
      <c r="B370" s="242" t="s">
        <v>556</v>
      </c>
      <c r="C370" s="243" t="s">
        <v>1519</v>
      </c>
      <c r="D370" s="244" t="s">
        <v>2</v>
      </c>
      <c r="E370" s="290">
        <f>VLOOKUP(B370,[3]IN_!$A:$L,12,)</f>
        <v>101497.98943317613</v>
      </c>
      <c r="G370" s="193"/>
    </row>
    <row r="371" spans="2:7" ht="15" customHeight="1" thickBot="1" x14ac:dyDescent="0.25">
      <c r="B371" s="242" t="s">
        <v>555</v>
      </c>
      <c r="C371" s="243" t="s">
        <v>1520</v>
      </c>
      <c r="D371" s="244" t="s">
        <v>2</v>
      </c>
      <c r="E371" s="290">
        <f>VLOOKUP(B371,[3]IN_!$A:$L,12,)</f>
        <v>49138.403035201743</v>
      </c>
      <c r="G371" s="193"/>
    </row>
    <row r="372" spans="2:7" ht="15" customHeight="1" thickBot="1" x14ac:dyDescent="0.25">
      <c r="B372" s="242" t="s">
        <v>554</v>
      </c>
      <c r="C372" s="243" t="s">
        <v>1521</v>
      </c>
      <c r="D372" s="244" t="s">
        <v>2</v>
      </c>
      <c r="E372" s="290">
        <f>VLOOKUP(B372,[3]IN_!$A:$L,12,)</f>
        <v>6033.6026719931524</v>
      </c>
      <c r="G372" s="193"/>
    </row>
    <row r="373" spans="2:7" ht="15" customHeight="1" thickBot="1" x14ac:dyDescent="0.25">
      <c r="B373" s="242" t="s">
        <v>553</v>
      </c>
      <c r="C373" s="243" t="s">
        <v>1760</v>
      </c>
      <c r="D373" s="244" t="s">
        <v>4</v>
      </c>
      <c r="E373" s="290">
        <f>VLOOKUP(B373,[3]IN_!$A:$L,12,)</f>
        <v>256.1174181691452</v>
      </c>
      <c r="G373" s="193"/>
    </row>
    <row r="374" spans="2:7" ht="15" customHeight="1" thickBot="1" x14ac:dyDescent="0.25">
      <c r="B374" s="245" t="s">
        <v>165</v>
      </c>
      <c r="C374" s="246" t="s">
        <v>1522</v>
      </c>
      <c r="D374" s="244" t="s">
        <v>52</v>
      </c>
      <c r="E374" s="290">
        <f>VLOOKUP(B374,[3]IN_!$A:$L,12,)</f>
        <v>10905.118399999999</v>
      </c>
      <c r="G374" s="193"/>
    </row>
    <row r="375" spans="2:7" ht="15" customHeight="1" thickBot="1" x14ac:dyDescent="0.25">
      <c r="B375" s="245" t="s">
        <v>167</v>
      </c>
      <c r="C375" s="246" t="s">
        <v>1523</v>
      </c>
      <c r="D375" s="244" t="s">
        <v>52</v>
      </c>
      <c r="E375" s="290">
        <f>VLOOKUP(B375,[3]IN_!$A:$L,12,)</f>
        <v>9375.9818909090845</v>
      </c>
      <c r="G375" s="193"/>
    </row>
    <row r="376" spans="2:7" ht="15" customHeight="1" thickBot="1" x14ac:dyDescent="0.25">
      <c r="B376" s="245" t="s">
        <v>169</v>
      </c>
      <c r="C376" s="246" t="s">
        <v>1524</v>
      </c>
      <c r="D376" s="244" t="s">
        <v>52</v>
      </c>
      <c r="E376" s="290">
        <f>VLOOKUP(B376,[3]IN_!$A:$L,12,)</f>
        <v>8661.7595636363749</v>
      </c>
      <c r="G376" s="193"/>
    </row>
    <row r="377" spans="2:7" ht="15" customHeight="1" thickBot="1" x14ac:dyDescent="0.25">
      <c r="B377" s="245" t="s">
        <v>177</v>
      </c>
      <c r="C377" s="246" t="s">
        <v>1525</v>
      </c>
      <c r="D377" s="244" t="s">
        <v>52</v>
      </c>
      <c r="E377" s="290">
        <f>VLOOKUP(B377,[3]IN_!$A:$L,12,)</f>
        <v>7987.2108545454521</v>
      </c>
      <c r="G377" s="193"/>
    </row>
    <row r="378" spans="2:7" ht="15" customHeight="1" thickBot="1" x14ac:dyDescent="0.25">
      <c r="B378" s="245" t="s">
        <v>180</v>
      </c>
      <c r="C378" s="246" t="s">
        <v>1526</v>
      </c>
      <c r="D378" s="244" t="s">
        <v>52</v>
      </c>
      <c r="E378" s="290">
        <f>VLOOKUP(B378,[3]IN_!$A:$L,12,)</f>
        <v>9422.7703818181817</v>
      </c>
      <c r="G378" s="193"/>
    </row>
    <row r="379" spans="2:7" ht="15" customHeight="1" thickBot="1" x14ac:dyDescent="0.25">
      <c r="B379" s="245" t="s">
        <v>172</v>
      </c>
      <c r="C379" s="246" t="s">
        <v>1527</v>
      </c>
      <c r="D379" s="244" t="s">
        <v>52</v>
      </c>
      <c r="E379" s="290">
        <f>VLOOKUP(B379,[3]IN_!$A:$L,12,)</f>
        <v>8624.2106872727272</v>
      </c>
      <c r="G379" s="193"/>
    </row>
    <row r="380" spans="2:7" ht="15" customHeight="1" thickBot="1" x14ac:dyDescent="0.25">
      <c r="B380" s="245" t="s">
        <v>171</v>
      </c>
      <c r="C380" s="246" t="s">
        <v>1528</v>
      </c>
      <c r="D380" s="244" t="s">
        <v>52</v>
      </c>
      <c r="E380" s="290">
        <f>VLOOKUP(B380,[3]IN_!$A:$L,12,)</f>
        <v>9944.2873563636385</v>
      </c>
      <c r="G380" s="193"/>
    </row>
    <row r="381" spans="2:7" ht="15" customHeight="1" thickBot="1" x14ac:dyDescent="0.25">
      <c r="B381" s="245" t="s">
        <v>174</v>
      </c>
      <c r="C381" s="246" t="s">
        <v>1529</v>
      </c>
      <c r="D381" s="244" t="s">
        <v>52</v>
      </c>
      <c r="E381" s="290">
        <f>VLOOKUP(B381,[3]IN_!$A:$L,12,)</f>
        <v>10905.118399999998</v>
      </c>
      <c r="G381" s="193"/>
    </row>
    <row r="382" spans="2:7" ht="15" customHeight="1" thickBot="1" x14ac:dyDescent="0.25">
      <c r="B382" s="245" t="s">
        <v>523</v>
      </c>
      <c r="C382" s="246" t="s">
        <v>1530</v>
      </c>
      <c r="D382" s="244" t="s">
        <v>2</v>
      </c>
      <c r="E382" s="290">
        <f>VLOOKUP(B382,[3]IN_!$A:$L,12,)</f>
        <v>4302868.1065767137</v>
      </c>
      <c r="G382" s="193"/>
    </row>
    <row r="383" spans="2:7" ht="15" customHeight="1" thickBot="1" x14ac:dyDescent="0.25">
      <c r="B383" s="245" t="s">
        <v>521</v>
      </c>
      <c r="C383" s="246" t="s">
        <v>1531</v>
      </c>
      <c r="D383" s="244" t="s">
        <v>2</v>
      </c>
      <c r="E383" s="290">
        <f>VLOOKUP(B383,[3]IN_!$A:$L,12,)</f>
        <v>4426983.787068014</v>
      </c>
      <c r="G383" s="193"/>
    </row>
    <row r="384" spans="2:7" ht="15" customHeight="1" thickBot="1" x14ac:dyDescent="0.25">
      <c r="B384" s="245" t="s">
        <v>538</v>
      </c>
      <c r="C384" s="246" t="s">
        <v>1532</v>
      </c>
      <c r="D384" s="244" t="s">
        <v>2</v>
      </c>
      <c r="E384" s="290">
        <f>VLOOKUP(B384,[3]IN_!$A:$L,12,)</f>
        <v>4074935.1307584383</v>
      </c>
      <c r="G384" s="193"/>
    </row>
    <row r="385" spans="2:7" ht="15" customHeight="1" thickBot="1" x14ac:dyDescent="0.25">
      <c r="B385" s="245" t="s">
        <v>536</v>
      </c>
      <c r="C385" s="246" t="s">
        <v>1533</v>
      </c>
      <c r="D385" s="244" t="s">
        <v>2</v>
      </c>
      <c r="E385" s="290">
        <f>VLOOKUP(B385,[3]IN_!$A:$L,12,)</f>
        <v>467798.58959183947</v>
      </c>
      <c r="G385" s="193"/>
    </row>
    <row r="386" spans="2:7" ht="15" customHeight="1" thickBot="1" x14ac:dyDescent="0.25">
      <c r="B386" s="245" t="s">
        <v>530</v>
      </c>
      <c r="C386" s="246" t="s">
        <v>1534</v>
      </c>
      <c r="D386" s="244" t="s">
        <v>4</v>
      </c>
      <c r="E386" s="290">
        <f>VLOOKUP(B386,[3]IN_!$A:$L,12,)</f>
        <v>32784.837878269675</v>
      </c>
      <c r="G386" s="193"/>
    </row>
    <row r="387" spans="2:7" ht="15" customHeight="1" thickBot="1" x14ac:dyDescent="0.25">
      <c r="B387" s="245" t="s">
        <v>528</v>
      </c>
      <c r="C387" s="246" t="s">
        <v>1535</v>
      </c>
      <c r="D387" s="244" t="s">
        <v>4</v>
      </c>
      <c r="E387" s="290">
        <f>VLOOKUP(B387,[3]IN_!$A:$L,12,)</f>
        <v>87310.764823998848</v>
      </c>
      <c r="G387" s="193"/>
    </row>
    <row r="388" spans="2:7" ht="15" customHeight="1" thickBot="1" x14ac:dyDescent="0.25">
      <c r="B388" s="242" t="s">
        <v>535</v>
      </c>
      <c r="C388" s="243" t="s">
        <v>1536</v>
      </c>
      <c r="D388" s="244" t="s">
        <v>2</v>
      </c>
      <c r="E388" s="290">
        <f>VLOOKUP(B388,[3]IN_!$A:$L,12,)</f>
        <v>4139887.6258187275</v>
      </c>
      <c r="G388" s="193"/>
    </row>
    <row r="389" spans="2:7" ht="15" customHeight="1" thickBot="1" x14ac:dyDescent="0.25">
      <c r="B389" s="242" t="s">
        <v>534</v>
      </c>
      <c r="C389" s="243" t="s">
        <v>1537</v>
      </c>
      <c r="D389" s="244" t="s">
        <v>2</v>
      </c>
      <c r="E389" s="290">
        <f>VLOOKUP(B389,[3]IN_!$A:$L,12,)</f>
        <v>3203391.960868034</v>
      </c>
      <c r="G389" s="193"/>
    </row>
    <row r="390" spans="2:7" ht="15" customHeight="1" thickBot="1" x14ac:dyDescent="0.25">
      <c r="B390" s="242" t="s">
        <v>533</v>
      </c>
      <c r="C390" s="243" t="s">
        <v>1538</v>
      </c>
      <c r="D390" s="244" t="s">
        <v>2</v>
      </c>
      <c r="E390" s="290">
        <f>VLOOKUP(B390,[3]IN_!$A:$L,12,)</f>
        <v>3755484.4828707883</v>
      </c>
      <c r="G390" s="193"/>
    </row>
    <row r="391" spans="2:7" ht="15" customHeight="1" thickBot="1" x14ac:dyDescent="0.25">
      <c r="B391" s="254" t="s">
        <v>527</v>
      </c>
      <c r="C391" s="255" t="s">
        <v>1498</v>
      </c>
      <c r="D391" s="244" t="s">
        <v>4</v>
      </c>
      <c r="E391" s="290">
        <f>VLOOKUP(B391,[3]IN_!$A:$L,12,)</f>
        <v>792675.32172590878</v>
      </c>
      <c r="G391" s="193"/>
    </row>
    <row r="392" spans="2:7" ht="15" customHeight="1" thickBot="1" x14ac:dyDescent="0.25">
      <c r="B392" s="254" t="s">
        <v>526</v>
      </c>
      <c r="C392" s="255" t="s">
        <v>1539</v>
      </c>
      <c r="D392" s="244" t="s">
        <v>4</v>
      </c>
      <c r="E392" s="290">
        <f>VLOOKUP(B392,[3]IN_!$A:$L,12,)</f>
        <v>1095662.097947624</v>
      </c>
      <c r="G392" s="193"/>
    </row>
    <row r="393" spans="2:7" ht="15" customHeight="1" thickBot="1" x14ac:dyDescent="0.25">
      <c r="B393" s="254" t="s">
        <v>525</v>
      </c>
      <c r="C393" s="255" t="s">
        <v>1499</v>
      </c>
      <c r="D393" s="244" t="s">
        <v>4</v>
      </c>
      <c r="E393" s="290">
        <f>VLOOKUP(B393,[3]IN_!$A:$L,12,)</f>
        <v>1087259.8310613742</v>
      </c>
      <c r="G393" s="193"/>
    </row>
    <row r="394" spans="2:7" ht="15" customHeight="1" thickBot="1" x14ac:dyDescent="0.25">
      <c r="B394" s="242" t="s">
        <v>532</v>
      </c>
      <c r="C394" s="243" t="s">
        <v>1540</v>
      </c>
      <c r="D394" s="244" t="s">
        <v>2</v>
      </c>
      <c r="E394" s="290">
        <f>VLOOKUP(B394,[3]IN_!$A:$L,12,)</f>
        <v>343331.43749507604</v>
      </c>
      <c r="G394" s="193"/>
    </row>
    <row r="395" spans="2:7" ht="15" customHeight="1" thickBot="1" x14ac:dyDescent="0.25">
      <c r="B395" s="242" t="s">
        <v>518</v>
      </c>
      <c r="C395" s="243" t="s">
        <v>2039</v>
      </c>
      <c r="D395" s="244" t="s">
        <v>119</v>
      </c>
      <c r="E395" s="290">
        <f>VLOOKUP(B395,[3]IN_!$A:$L,12,)</f>
        <v>1693.9821816233218</v>
      </c>
      <c r="G395" s="193"/>
    </row>
    <row r="396" spans="2:7" ht="15" customHeight="1" thickBot="1" x14ac:dyDescent="0.25">
      <c r="B396" s="245" t="s">
        <v>517</v>
      </c>
      <c r="C396" s="246" t="s">
        <v>1541</v>
      </c>
      <c r="D396" s="244" t="s">
        <v>119</v>
      </c>
      <c r="E396" s="290">
        <f>VLOOKUP(B396,[3]IN_!$A:$L,12,)</f>
        <v>3112.3296565073247</v>
      </c>
      <c r="G396" s="193"/>
    </row>
    <row r="397" spans="2:7" ht="15" customHeight="1" thickBot="1" x14ac:dyDescent="0.25">
      <c r="B397" s="242" t="s">
        <v>516</v>
      </c>
      <c r="C397" s="243" t="s">
        <v>1542</v>
      </c>
      <c r="D397" s="244" t="s">
        <v>119</v>
      </c>
      <c r="E397" s="290">
        <f>VLOOKUP(B397,[3]IN_!$A:$L,12,)</f>
        <v>41970.041228597045</v>
      </c>
      <c r="G397" s="193"/>
    </row>
    <row r="398" spans="2:7" ht="15" customHeight="1" thickBot="1" x14ac:dyDescent="0.25">
      <c r="B398" s="245" t="s">
        <v>509</v>
      </c>
      <c r="C398" s="246" t="s">
        <v>1543</v>
      </c>
      <c r="D398" s="244" t="s">
        <v>2</v>
      </c>
      <c r="E398" s="290">
        <f>VLOOKUP(B398,[3]IN_!$A:$L,12,)</f>
        <v>40872.538185620368</v>
      </c>
      <c r="G398" s="193"/>
    </row>
    <row r="399" spans="2:7" ht="15" customHeight="1" thickBot="1" x14ac:dyDescent="0.25">
      <c r="B399" s="242" t="s">
        <v>508</v>
      </c>
      <c r="C399" s="243" t="s">
        <v>1544</v>
      </c>
      <c r="D399" s="244" t="s">
        <v>119</v>
      </c>
      <c r="E399" s="290">
        <f>VLOOKUP(B399,[3]IN_!$A:$L,12,)</f>
        <v>9789.0339101629088</v>
      </c>
      <c r="G399" s="193"/>
    </row>
    <row r="400" spans="2:7" ht="15" customHeight="1" thickBot="1" x14ac:dyDescent="0.25">
      <c r="B400" s="245" t="s">
        <v>502</v>
      </c>
      <c r="C400" s="246" t="s">
        <v>1545</v>
      </c>
      <c r="D400" s="244" t="s">
        <v>2</v>
      </c>
      <c r="E400" s="290">
        <f>VLOOKUP(B400,[3]IN_!$A:$L,12,)</f>
        <v>101507.58420441666</v>
      </c>
      <c r="G400" s="193"/>
    </row>
    <row r="401" spans="2:7" ht="15" customHeight="1" thickBot="1" x14ac:dyDescent="0.25">
      <c r="B401" s="242" t="s">
        <v>501</v>
      </c>
      <c r="C401" s="243" t="s">
        <v>1546</v>
      </c>
      <c r="D401" s="244" t="s">
        <v>2</v>
      </c>
      <c r="E401" s="290">
        <f>VLOOKUP(B401,[3]IN_!$A:$L,12,)</f>
        <v>95886.852713906002</v>
      </c>
      <c r="G401" s="193"/>
    </row>
    <row r="402" spans="2:7" ht="15" customHeight="1" thickBot="1" x14ac:dyDescent="0.25">
      <c r="B402" s="242" t="s">
        <v>497</v>
      </c>
      <c r="C402" s="243" t="s">
        <v>1547</v>
      </c>
      <c r="D402" s="244" t="s">
        <v>119</v>
      </c>
      <c r="E402" s="290">
        <f>VLOOKUP(B402,[3]IN_!$A:$L,12,)</f>
        <v>24050.098763192978</v>
      </c>
      <c r="G402" s="193"/>
    </row>
    <row r="403" spans="2:7" ht="15" customHeight="1" thickBot="1" x14ac:dyDescent="0.25">
      <c r="B403" s="242" t="s">
        <v>496</v>
      </c>
      <c r="C403" s="243" t="s">
        <v>1548</v>
      </c>
      <c r="D403" s="244" t="s">
        <v>119</v>
      </c>
      <c r="E403" s="290">
        <f>VLOOKUP(B403,[3]IN_!$A:$L,12,)</f>
        <v>24264.567359526922</v>
      </c>
      <c r="G403" s="193"/>
    </row>
    <row r="404" spans="2:7" ht="15" customHeight="1" thickBot="1" x14ac:dyDescent="0.25">
      <c r="B404" s="245" t="s">
        <v>495</v>
      </c>
      <c r="C404" s="246" t="s">
        <v>1549</v>
      </c>
      <c r="D404" s="244" t="s">
        <v>2</v>
      </c>
      <c r="E404" s="290">
        <f>VLOOKUP(B404,[3]IN_!$A:$L,12,)</f>
        <v>2658.3316734788104</v>
      </c>
      <c r="G404" s="193"/>
    </row>
    <row r="405" spans="2:7" ht="15" customHeight="1" thickBot="1" x14ac:dyDescent="0.25">
      <c r="B405" s="242" t="s">
        <v>494</v>
      </c>
      <c r="C405" s="243" t="s">
        <v>1550</v>
      </c>
      <c r="D405" s="244" t="s">
        <v>119</v>
      </c>
      <c r="E405" s="290">
        <f>VLOOKUP(B405,[3]IN_!$A:$L,12,)</f>
        <v>15537.378065429095</v>
      </c>
      <c r="G405" s="193"/>
    </row>
    <row r="406" spans="2:7" ht="15" customHeight="1" thickBot="1" x14ac:dyDescent="0.25">
      <c r="B406" s="245" t="s">
        <v>493</v>
      </c>
      <c r="C406" s="246" t="s">
        <v>1761</v>
      </c>
      <c r="D406" s="244" t="s">
        <v>2</v>
      </c>
      <c r="E406" s="290">
        <f>VLOOKUP(B406,[3]IN_!$A:$L,12,)</f>
        <v>160720.52623497645</v>
      </c>
      <c r="G406" s="193"/>
    </row>
    <row r="407" spans="2:7" ht="15" customHeight="1" thickBot="1" x14ac:dyDescent="0.25">
      <c r="B407" s="245" t="s">
        <v>492</v>
      </c>
      <c r="C407" s="246" t="s">
        <v>1551</v>
      </c>
      <c r="D407" s="244" t="s">
        <v>119</v>
      </c>
      <c r="E407" s="290">
        <f>VLOOKUP(B407,[3]IN_!$A:$L,12,)</f>
        <v>3420.9391499061371</v>
      </c>
      <c r="G407" s="193"/>
    </row>
    <row r="408" spans="2:7" ht="15" customHeight="1" thickBot="1" x14ac:dyDescent="0.25">
      <c r="B408" s="245" t="s">
        <v>504</v>
      </c>
      <c r="C408" s="246" t="s">
        <v>1552</v>
      </c>
      <c r="D408" s="244" t="s">
        <v>119</v>
      </c>
      <c r="E408" s="290">
        <f>VLOOKUP(B408,[3]IN_!$A:$L,12,)</f>
        <v>8962.1787378821973</v>
      </c>
      <c r="G408" s="193"/>
    </row>
    <row r="409" spans="2:7" ht="15" customHeight="1" thickBot="1" x14ac:dyDescent="0.25">
      <c r="B409" s="245" t="s">
        <v>484</v>
      </c>
      <c r="C409" s="246" t="s">
        <v>1553</v>
      </c>
      <c r="D409" s="244" t="s">
        <v>117</v>
      </c>
      <c r="E409" s="290">
        <f>VLOOKUP(B409,[3]IN_!$A:$L,12,)</f>
        <v>997.44524259200807</v>
      </c>
      <c r="G409" s="193"/>
    </row>
    <row r="410" spans="2:7" ht="15" customHeight="1" thickBot="1" x14ac:dyDescent="0.25">
      <c r="B410" s="245" t="s">
        <v>506</v>
      </c>
      <c r="C410" s="246" t="s">
        <v>1554</v>
      </c>
      <c r="D410" s="244" t="s">
        <v>119</v>
      </c>
      <c r="E410" s="290">
        <f>VLOOKUP(B410,[3]IN_!$A:$L,12,)</f>
        <v>14238.467199485716</v>
      </c>
      <c r="G410" s="193"/>
    </row>
    <row r="411" spans="2:7" ht="15" customHeight="1" thickBot="1" x14ac:dyDescent="0.25">
      <c r="B411" s="245" t="s">
        <v>499</v>
      </c>
      <c r="C411" s="246" t="s">
        <v>1555</v>
      </c>
      <c r="D411" s="244" t="s">
        <v>119</v>
      </c>
      <c r="E411" s="290">
        <f>VLOOKUP(B411,[3]IN_!$A:$L,12,)</f>
        <v>7143.3271573856227</v>
      </c>
      <c r="G411" s="193"/>
    </row>
    <row r="412" spans="2:7" ht="15" customHeight="1" thickBot="1" x14ac:dyDescent="0.25">
      <c r="B412" s="245" t="s">
        <v>491</v>
      </c>
      <c r="C412" s="246" t="s">
        <v>1556</v>
      </c>
      <c r="D412" s="244" t="s">
        <v>119</v>
      </c>
      <c r="E412" s="290">
        <f>VLOOKUP(B412,[3]IN_!$A:$L,12,)</f>
        <v>19535.697109951929</v>
      </c>
      <c r="G412" s="193"/>
    </row>
    <row r="413" spans="2:7" ht="15" customHeight="1" thickBot="1" x14ac:dyDescent="0.25">
      <c r="B413" s="245" t="s">
        <v>515</v>
      </c>
      <c r="C413" s="246" t="s">
        <v>1557</v>
      </c>
      <c r="D413" s="244" t="s">
        <v>119</v>
      </c>
      <c r="E413" s="290">
        <f>VLOOKUP(B413,[3]IN_!$A:$L,12,)</f>
        <v>3071.411176040046</v>
      </c>
      <c r="G413" s="193"/>
    </row>
    <row r="414" spans="2:7" ht="15" customHeight="1" thickBot="1" x14ac:dyDescent="0.25">
      <c r="B414" s="245" t="s">
        <v>514</v>
      </c>
      <c r="C414" s="246" t="s">
        <v>1558</v>
      </c>
      <c r="D414" s="244" t="s">
        <v>2</v>
      </c>
      <c r="E414" s="290">
        <f>VLOOKUP(B414,[3]IN_!$A:$L,12,)</f>
        <v>732.48626041836394</v>
      </c>
      <c r="G414" s="193"/>
    </row>
    <row r="415" spans="2:7" ht="15" customHeight="1" thickBot="1" x14ac:dyDescent="0.25">
      <c r="B415" s="242" t="s">
        <v>835</v>
      </c>
      <c r="C415" s="243" t="s">
        <v>1559</v>
      </c>
      <c r="D415" s="244" t="s">
        <v>119</v>
      </c>
      <c r="E415" s="290">
        <f>VLOOKUP(B415,[3]IN_!$A:$L,12,)</f>
        <v>9748.506504806659</v>
      </c>
      <c r="G415" s="193"/>
    </row>
    <row r="416" spans="2:7" ht="15" customHeight="1" thickBot="1" x14ac:dyDescent="0.25">
      <c r="B416" s="242" t="s">
        <v>513</v>
      </c>
      <c r="C416" s="243" t="s">
        <v>1560</v>
      </c>
      <c r="D416" s="244" t="s">
        <v>2</v>
      </c>
      <c r="E416" s="290">
        <f>VLOOKUP(B416,[3]IN_!$A:$L,12,)</f>
        <v>2716.3407683502846</v>
      </c>
      <c r="G416" s="193"/>
    </row>
    <row r="417" spans="2:7" ht="15" customHeight="1" thickBot="1" x14ac:dyDescent="0.25">
      <c r="B417" s="242" t="s">
        <v>512</v>
      </c>
      <c r="C417" s="243" t="s">
        <v>1561</v>
      </c>
      <c r="D417" s="244" t="s">
        <v>2</v>
      </c>
      <c r="E417" s="290">
        <f>VLOOKUP(B417,[3]IN_!$A:$L,12,)</f>
        <v>1401.0943145984329</v>
      </c>
      <c r="G417" s="193"/>
    </row>
    <row r="418" spans="2:7" ht="15" customHeight="1" thickBot="1" x14ac:dyDescent="0.25">
      <c r="B418" s="242" t="s">
        <v>511</v>
      </c>
      <c r="C418" s="243" t="s">
        <v>1762</v>
      </c>
      <c r="D418" s="244" t="s">
        <v>2</v>
      </c>
      <c r="E418" s="290">
        <f>VLOOKUP(B418,[3]IN_!$A:$L,12,)</f>
        <v>1746.432173875259</v>
      </c>
      <c r="G418" s="193"/>
    </row>
    <row r="419" spans="2:7" ht="15" customHeight="1" thickBot="1" x14ac:dyDescent="0.25">
      <c r="B419" s="242" t="s">
        <v>490</v>
      </c>
      <c r="C419" s="243" t="s">
        <v>1562</v>
      </c>
      <c r="D419" s="244" t="s">
        <v>119</v>
      </c>
      <c r="E419" s="290">
        <f>VLOOKUP(B419,[3]IN_!$A:$L,12,)</f>
        <v>9981.0348226448441</v>
      </c>
      <c r="G419" s="193"/>
    </row>
    <row r="420" spans="2:7" ht="15" customHeight="1" thickBot="1" x14ac:dyDescent="0.25">
      <c r="B420" s="242" t="s">
        <v>489</v>
      </c>
      <c r="C420" s="243" t="s">
        <v>1563</v>
      </c>
      <c r="D420" s="244" t="s">
        <v>2</v>
      </c>
      <c r="E420" s="290">
        <f>VLOOKUP(B420,[3]IN_!$A:$L,12,)</f>
        <v>155310.89702294569</v>
      </c>
      <c r="G420" s="193"/>
    </row>
    <row r="421" spans="2:7" ht="15" customHeight="1" thickBot="1" x14ac:dyDescent="0.25">
      <c r="B421" s="245" t="s">
        <v>488</v>
      </c>
      <c r="C421" s="246" t="s">
        <v>1564</v>
      </c>
      <c r="D421" s="244" t="s">
        <v>2</v>
      </c>
      <c r="E421" s="290">
        <f>VLOOKUP(B421,[3]IN_!$A:$L,12,)</f>
        <v>51352.67347881852</v>
      </c>
      <c r="G421" s="193"/>
    </row>
    <row r="422" spans="2:7" ht="15" customHeight="1" thickBot="1" x14ac:dyDescent="0.25">
      <c r="B422" s="245" t="s">
        <v>487</v>
      </c>
      <c r="C422" s="246" t="s">
        <v>1565</v>
      </c>
      <c r="D422" s="244" t="s">
        <v>2</v>
      </c>
      <c r="E422" s="290">
        <f>VLOOKUP(B422,[3]IN_!$A:$L,12,)</f>
        <v>57777.273332398618</v>
      </c>
      <c r="G422" s="193"/>
    </row>
    <row r="423" spans="2:7" ht="15" customHeight="1" thickBot="1" x14ac:dyDescent="0.25">
      <c r="B423" s="245" t="s">
        <v>481</v>
      </c>
      <c r="C423" s="246" t="s">
        <v>1566</v>
      </c>
      <c r="D423" s="244" t="s">
        <v>2</v>
      </c>
      <c r="E423" s="290">
        <f>VLOOKUP(B423,[3]IN_!$A:$L,12,)</f>
        <v>19934.611482283231</v>
      </c>
      <c r="G423" s="193"/>
    </row>
    <row r="424" spans="2:7" ht="15" customHeight="1" thickBot="1" x14ac:dyDescent="0.25">
      <c r="B424" s="245" t="s">
        <v>480</v>
      </c>
      <c r="C424" s="246" t="s">
        <v>1567</v>
      </c>
      <c r="D424" s="244" t="s">
        <v>2</v>
      </c>
      <c r="E424" s="290">
        <f>VLOOKUP(B424,[3]IN_!$A:$L,12,)</f>
        <v>15801.351355624482</v>
      </c>
      <c r="G424" s="193"/>
    </row>
    <row r="425" spans="2:7" ht="15" customHeight="1" thickBot="1" x14ac:dyDescent="0.25">
      <c r="B425" s="245" t="s">
        <v>477</v>
      </c>
      <c r="C425" s="246" t="s">
        <v>1568</v>
      </c>
      <c r="D425" s="244" t="s">
        <v>2</v>
      </c>
      <c r="E425" s="290">
        <f>VLOOKUP(B425,[3]IN_!$A:$L,12,)</f>
        <v>24901.814245644633</v>
      </c>
      <c r="G425" s="193"/>
    </row>
    <row r="426" spans="2:7" ht="15" customHeight="1" thickBot="1" x14ac:dyDescent="0.25">
      <c r="B426" s="245" t="s">
        <v>476</v>
      </c>
      <c r="C426" s="246" t="s">
        <v>1569</v>
      </c>
      <c r="D426" s="244" t="s">
        <v>2</v>
      </c>
      <c r="E426" s="290">
        <f>VLOOKUP(B426,[3]IN_!$A:$L,12,)</f>
        <v>42761.008808284969</v>
      </c>
      <c r="G426" s="193"/>
    </row>
    <row r="427" spans="2:7" ht="15" customHeight="1" thickBot="1" x14ac:dyDescent="0.25">
      <c r="B427" s="245" t="s">
        <v>474</v>
      </c>
      <c r="C427" s="246" t="s">
        <v>1570</v>
      </c>
      <c r="D427" s="244" t="s">
        <v>2</v>
      </c>
      <c r="E427" s="290">
        <f>VLOOKUP(B427,[3]IN_!$A:$L,12,)</f>
        <v>33586.053174129236</v>
      </c>
      <c r="G427" s="193"/>
    </row>
    <row r="428" spans="2:7" ht="15" customHeight="1" thickBot="1" x14ac:dyDescent="0.25">
      <c r="B428" s="245" t="s">
        <v>473</v>
      </c>
      <c r="C428" s="246" t="s">
        <v>1571</v>
      </c>
      <c r="D428" s="244" t="s">
        <v>2</v>
      </c>
      <c r="E428" s="290">
        <f>VLOOKUP(B428,[3]IN_!$A:$L,12,)</f>
        <v>158632.97943464006</v>
      </c>
      <c r="G428" s="193"/>
    </row>
    <row r="429" spans="2:7" ht="15" customHeight="1" thickBot="1" x14ac:dyDescent="0.25">
      <c r="B429" s="245" t="s">
        <v>472</v>
      </c>
      <c r="C429" s="246" t="s">
        <v>1572</v>
      </c>
      <c r="D429" s="244" t="s">
        <v>2</v>
      </c>
      <c r="E429" s="290">
        <f>VLOOKUP(B429,[3]IN_!$A:$L,12,)</f>
        <v>165741.09178838192</v>
      </c>
      <c r="G429" s="193"/>
    </row>
    <row r="430" spans="2:7" ht="15" customHeight="1" thickBot="1" x14ac:dyDescent="0.25">
      <c r="B430" s="245" t="s">
        <v>471</v>
      </c>
      <c r="C430" s="246" t="s">
        <v>1573</v>
      </c>
      <c r="D430" s="244" t="s">
        <v>2</v>
      </c>
      <c r="E430" s="290">
        <f>VLOOKUP(B430,[3]IN_!$A:$L,12,)</f>
        <v>279109.57712536468</v>
      </c>
      <c r="G430" s="193"/>
    </row>
    <row r="431" spans="2:7" ht="15" customHeight="1" thickBot="1" x14ac:dyDescent="0.25">
      <c r="B431" s="245" t="s">
        <v>468</v>
      </c>
      <c r="C431" s="246" t="s">
        <v>1763</v>
      </c>
      <c r="D431" s="244" t="s">
        <v>4</v>
      </c>
      <c r="E431" s="290">
        <f>VLOOKUP(B431,[3]IN_!$A:$L,12,)</f>
        <v>2766.0005092703427</v>
      </c>
      <c r="G431" s="193"/>
    </row>
    <row r="432" spans="2:7" ht="15" customHeight="1" thickBot="1" x14ac:dyDescent="0.25">
      <c r="B432" s="245" t="s">
        <v>467</v>
      </c>
      <c r="C432" s="246" t="s">
        <v>1575</v>
      </c>
      <c r="D432" s="244" t="s">
        <v>4</v>
      </c>
      <c r="E432" s="290">
        <f>VLOOKUP(B432,[3]IN_!$A:$L,12,)</f>
        <v>10703.072169114943</v>
      </c>
      <c r="G432" s="193"/>
    </row>
    <row r="433" spans="2:7" ht="15" customHeight="1" thickBot="1" x14ac:dyDescent="0.25">
      <c r="B433" s="245" t="s">
        <v>466</v>
      </c>
      <c r="C433" s="246" t="s">
        <v>1576</v>
      </c>
      <c r="D433" s="244" t="s">
        <v>4</v>
      </c>
      <c r="E433" s="290">
        <f>VLOOKUP(B433,[3]IN_!$A:$L,12,)</f>
        <v>17878.947888652532</v>
      </c>
      <c r="G433" s="193"/>
    </row>
    <row r="434" spans="2:7" ht="15" customHeight="1" thickBot="1" x14ac:dyDescent="0.25">
      <c r="B434" s="245" t="s">
        <v>465</v>
      </c>
      <c r="C434" s="246" t="s">
        <v>1577</v>
      </c>
      <c r="D434" s="244" t="s">
        <v>4</v>
      </c>
      <c r="E434" s="290">
        <f>VLOOKUP(B434,[3]IN_!$A:$L,12,)</f>
        <v>25963.129144299903</v>
      </c>
      <c r="G434" s="193"/>
    </row>
    <row r="435" spans="2:7" ht="15" customHeight="1" thickBot="1" x14ac:dyDescent="0.25">
      <c r="B435" s="245" t="s">
        <v>464</v>
      </c>
      <c r="C435" s="246" t="s">
        <v>1578</v>
      </c>
      <c r="D435" s="244" t="s">
        <v>4</v>
      </c>
      <c r="E435" s="290">
        <f>VLOOKUP(B435,[3]IN_!$A:$L,12,)</f>
        <v>41261.085846955488</v>
      </c>
      <c r="G435" s="193"/>
    </row>
    <row r="436" spans="2:7" ht="15" customHeight="1" thickBot="1" x14ac:dyDescent="0.25">
      <c r="B436" s="245" t="s">
        <v>463</v>
      </c>
      <c r="C436" s="246" t="s">
        <v>1579</v>
      </c>
      <c r="D436" s="244" t="s">
        <v>4</v>
      </c>
      <c r="E436" s="290">
        <f>VLOOKUP(B436,[3]IN_!$A:$L,12,)</f>
        <v>40689.389382935195</v>
      </c>
      <c r="G436" s="193"/>
    </row>
    <row r="437" spans="2:7" ht="15" customHeight="1" thickBot="1" x14ac:dyDescent="0.25">
      <c r="B437" s="245" t="s">
        <v>460</v>
      </c>
      <c r="C437" s="246" t="s">
        <v>1580</v>
      </c>
      <c r="D437" s="244" t="s">
        <v>2</v>
      </c>
      <c r="E437" s="290">
        <f>VLOOKUP(B437,[3]IN_!$A:$L,12,)</f>
        <v>19896.31765611182</v>
      </c>
      <c r="G437" s="193"/>
    </row>
    <row r="438" spans="2:7" ht="15" customHeight="1" thickBot="1" x14ac:dyDescent="0.25">
      <c r="B438" s="245" t="s">
        <v>462</v>
      </c>
      <c r="C438" s="246" t="s">
        <v>1581</v>
      </c>
      <c r="D438" s="244" t="s">
        <v>4</v>
      </c>
      <c r="E438" s="290">
        <f>VLOOKUP(B438,[3]IN_!$A:$L,12,)</f>
        <v>59979.798334075749</v>
      </c>
      <c r="G438" s="193"/>
    </row>
    <row r="439" spans="2:7" ht="15" customHeight="1" thickBot="1" x14ac:dyDescent="0.25">
      <c r="B439" s="245" t="s">
        <v>459</v>
      </c>
      <c r="C439" s="246" t="s">
        <v>1582</v>
      </c>
      <c r="D439" s="244" t="s">
        <v>2</v>
      </c>
      <c r="E439" s="290">
        <f>VLOOKUP(B439,[3]IN_!$A:$L,12,)</f>
        <v>29953.077323189998</v>
      </c>
      <c r="G439" s="193"/>
    </row>
    <row r="440" spans="2:7" ht="15" customHeight="1" thickBot="1" x14ac:dyDescent="0.25">
      <c r="B440" s="245" t="s">
        <v>458</v>
      </c>
      <c r="C440" s="246" t="s">
        <v>1583</v>
      </c>
      <c r="D440" s="244" t="s">
        <v>2</v>
      </c>
      <c r="E440" s="290">
        <f>VLOOKUP(B440,[3]IN_!$A:$L,12,)</f>
        <v>93065.684628416668</v>
      </c>
      <c r="G440" s="193"/>
    </row>
    <row r="441" spans="2:7" ht="15" customHeight="1" thickBot="1" x14ac:dyDescent="0.25">
      <c r="B441" s="245" t="s">
        <v>405</v>
      </c>
      <c r="C441" s="246" t="s">
        <v>1584</v>
      </c>
      <c r="D441" s="244" t="s">
        <v>2</v>
      </c>
      <c r="E441" s="290">
        <f>VLOOKUP(B441,[3]IN_!$A:$L,12,)</f>
        <v>524400.73333460023</v>
      </c>
      <c r="G441" s="193"/>
    </row>
    <row r="442" spans="2:7" ht="15" customHeight="1" thickBot="1" x14ac:dyDescent="0.25">
      <c r="B442" s="245" t="s">
        <v>457</v>
      </c>
      <c r="C442" s="246" t="s">
        <v>1585</v>
      </c>
      <c r="D442" s="244" t="s">
        <v>2</v>
      </c>
      <c r="E442" s="290">
        <f>VLOOKUP(B442,[3]IN_!$A:$L,12,)</f>
        <v>23264.292679303446</v>
      </c>
      <c r="G442" s="193"/>
    </row>
    <row r="443" spans="2:7" ht="15" customHeight="1" thickBot="1" x14ac:dyDescent="0.25">
      <c r="B443" s="245" t="s">
        <v>456</v>
      </c>
      <c r="C443" s="246" t="s">
        <v>1586</v>
      </c>
      <c r="D443" s="244" t="s">
        <v>2</v>
      </c>
      <c r="E443" s="290">
        <f>VLOOKUP(B443,[3]IN_!$A:$L,12,)</f>
        <v>22163.136084840509</v>
      </c>
      <c r="G443" s="193"/>
    </row>
    <row r="444" spans="2:7" ht="15" customHeight="1" thickBot="1" x14ac:dyDescent="0.25">
      <c r="B444" s="245" t="s">
        <v>1870</v>
      </c>
      <c r="C444" s="246" t="s">
        <v>1871</v>
      </c>
      <c r="D444" s="244" t="s">
        <v>4</v>
      </c>
      <c r="E444" s="290">
        <f>VLOOKUP(B444,[3]IN_!$A:$L,12,)</f>
        <v>6551.6669803656087</v>
      </c>
      <c r="G444" s="193"/>
    </row>
    <row r="445" spans="2:7" ht="15" customHeight="1" thickBot="1" x14ac:dyDescent="0.25">
      <c r="B445" s="245" t="s">
        <v>1872</v>
      </c>
      <c r="C445" s="246" t="s">
        <v>1873</v>
      </c>
      <c r="D445" s="244" t="s">
        <v>4</v>
      </c>
      <c r="E445" s="290">
        <f>VLOOKUP(B445,[3]IN_!$A:$L,12,)</f>
        <v>9120.0399593432903</v>
      </c>
      <c r="G445" s="193"/>
    </row>
    <row r="446" spans="2:7" ht="15" customHeight="1" thickBot="1" x14ac:dyDescent="0.25">
      <c r="B446" s="245" t="s">
        <v>1874</v>
      </c>
      <c r="C446" s="246" t="s">
        <v>1875</v>
      </c>
      <c r="D446" s="244" t="s">
        <v>4</v>
      </c>
      <c r="E446" s="290">
        <f>VLOOKUP(B446,[3]IN_!$A:$L,12,)</f>
        <v>8691.4512608515379</v>
      </c>
      <c r="G446" s="193"/>
    </row>
    <row r="447" spans="2:7" ht="15" customHeight="1" thickBot="1" x14ac:dyDescent="0.25">
      <c r="B447" s="245" t="s">
        <v>1876</v>
      </c>
      <c r="C447" s="246" t="s">
        <v>1877</v>
      </c>
      <c r="D447" s="244" t="s">
        <v>4</v>
      </c>
      <c r="E447" s="290">
        <f>VLOOKUP(B447,[3]IN_!$A:$L,12,)</f>
        <v>12480.36245196092</v>
      </c>
      <c r="G447" s="193"/>
    </row>
    <row r="448" spans="2:7" ht="15" customHeight="1" thickBot="1" x14ac:dyDescent="0.25">
      <c r="B448" s="245" t="s">
        <v>455</v>
      </c>
      <c r="C448" s="246" t="s">
        <v>1587</v>
      </c>
      <c r="D448" s="244" t="s">
        <v>4</v>
      </c>
      <c r="E448" s="290">
        <f>VLOOKUP(B448,[3]IN_!$A:$L,12,)</f>
        <v>63805.64580104014</v>
      </c>
      <c r="G448" s="193"/>
    </row>
    <row r="449" spans="2:7" ht="15" customHeight="1" thickBot="1" x14ac:dyDescent="0.25">
      <c r="B449" s="245" t="s">
        <v>454</v>
      </c>
      <c r="C449" s="246" t="s">
        <v>1588</v>
      </c>
      <c r="D449" s="244" t="s">
        <v>4</v>
      </c>
      <c r="E449" s="290">
        <f>VLOOKUP(B449,[3]IN_!$A:$L,12,)</f>
        <v>69654.299777221036</v>
      </c>
      <c r="G449" s="193"/>
    </row>
    <row r="450" spans="2:7" ht="15" customHeight="1" thickBot="1" x14ac:dyDescent="0.25">
      <c r="B450" s="245" t="s">
        <v>453</v>
      </c>
      <c r="C450" s="246" t="s">
        <v>1589</v>
      </c>
      <c r="D450" s="244" t="s">
        <v>4</v>
      </c>
      <c r="E450" s="290">
        <f>VLOOKUP(B450,[3]IN_!$A:$L,12,)</f>
        <v>116779.07176704014</v>
      </c>
      <c r="G450" s="193"/>
    </row>
    <row r="451" spans="2:7" ht="15" customHeight="1" thickBot="1" x14ac:dyDescent="0.25">
      <c r="B451" s="245" t="s">
        <v>452</v>
      </c>
      <c r="C451" s="246" t="s">
        <v>1590</v>
      </c>
      <c r="D451" s="244" t="s">
        <v>4</v>
      </c>
      <c r="E451" s="290">
        <f>VLOOKUP(B451,[3]IN_!$A:$L,12,)</f>
        <v>142073.1878458384</v>
      </c>
      <c r="G451" s="193"/>
    </row>
    <row r="452" spans="2:7" ht="15" customHeight="1" thickBot="1" x14ac:dyDescent="0.25">
      <c r="B452" s="245" t="s">
        <v>451</v>
      </c>
      <c r="C452" s="246" t="s">
        <v>1591</v>
      </c>
      <c r="D452" s="244" t="s">
        <v>4</v>
      </c>
      <c r="E452" s="290">
        <f>VLOOKUP(B452,[3]IN_!$A:$L,12,)</f>
        <v>176106.50298233752</v>
      </c>
      <c r="G452" s="193"/>
    </row>
    <row r="453" spans="2:7" ht="15" customHeight="1" thickBot="1" x14ac:dyDescent="0.25">
      <c r="B453" s="242" t="s">
        <v>450</v>
      </c>
      <c r="C453" s="243" t="s">
        <v>1592</v>
      </c>
      <c r="D453" s="244" t="s">
        <v>4</v>
      </c>
      <c r="E453" s="290">
        <f>VLOOKUP(B453,[3]IN_!$A:$L,12,)</f>
        <v>287516.93190361542</v>
      </c>
      <c r="G453" s="193"/>
    </row>
    <row r="454" spans="2:7" ht="15" customHeight="1" thickBot="1" x14ac:dyDescent="0.25">
      <c r="B454" s="245" t="s">
        <v>399</v>
      </c>
      <c r="C454" s="246" t="s">
        <v>1593</v>
      </c>
      <c r="D454" s="244" t="s">
        <v>2</v>
      </c>
      <c r="E454" s="290">
        <f>VLOOKUP(B454,[3]IN_!$A:$L,12,)</f>
        <v>223860.32536428567</v>
      </c>
      <c r="G454" s="193"/>
    </row>
    <row r="455" spans="2:7" ht="15" customHeight="1" thickBot="1" x14ac:dyDescent="0.25">
      <c r="B455" s="245" t="s">
        <v>402</v>
      </c>
      <c r="C455" s="246" t="s">
        <v>1594</v>
      </c>
      <c r="D455" s="244" t="s">
        <v>4</v>
      </c>
      <c r="E455" s="290">
        <f>VLOOKUP(B455,[3]IN_!$A:$L,12,)</f>
        <v>39159.855111728422</v>
      </c>
      <c r="G455" s="193"/>
    </row>
    <row r="456" spans="2:7" ht="15" customHeight="1" thickBot="1" x14ac:dyDescent="0.25">
      <c r="B456" s="245" t="s">
        <v>380</v>
      </c>
      <c r="C456" s="246" t="s">
        <v>1595</v>
      </c>
      <c r="D456" s="244" t="s">
        <v>2</v>
      </c>
      <c r="E456" s="290">
        <f>VLOOKUP(B456,[3]IN_!$A:$L,12,)</f>
        <v>800158.65132670815</v>
      </c>
      <c r="G456" s="193"/>
    </row>
    <row r="457" spans="2:7" ht="15" customHeight="1" thickBot="1" x14ac:dyDescent="0.25">
      <c r="B457" s="245" t="s">
        <v>379</v>
      </c>
      <c r="C457" s="246" t="s">
        <v>1596</v>
      </c>
      <c r="D457" s="244" t="s">
        <v>2</v>
      </c>
      <c r="E457" s="290">
        <f>VLOOKUP(B457,[3]IN_!$A:$L,12,)</f>
        <v>828585.07515681605</v>
      </c>
      <c r="G457" s="193"/>
    </row>
    <row r="458" spans="2:7" ht="15" customHeight="1" thickBot="1" x14ac:dyDescent="0.25">
      <c r="B458" s="245" t="s">
        <v>388</v>
      </c>
      <c r="C458" s="246" t="s">
        <v>1597</v>
      </c>
      <c r="D458" s="244" t="s">
        <v>2</v>
      </c>
      <c r="E458" s="290">
        <f>VLOOKUP(B458,[3]IN_!$A:$L,12,)</f>
        <v>3286369.7394570285</v>
      </c>
      <c r="G458" s="193"/>
    </row>
    <row r="459" spans="2:7" ht="15" customHeight="1" thickBot="1" x14ac:dyDescent="0.25">
      <c r="B459" s="245" t="s">
        <v>387</v>
      </c>
      <c r="C459" s="246" t="s">
        <v>1598</v>
      </c>
      <c r="D459" s="244" t="s">
        <v>2</v>
      </c>
      <c r="E459" s="290">
        <f>VLOOKUP(B459,[3]IN_!$A:$L,12,)</f>
        <v>2826105.4646525616</v>
      </c>
      <c r="G459" s="193"/>
    </row>
    <row r="460" spans="2:7" ht="15" customHeight="1" thickBot="1" x14ac:dyDescent="0.25">
      <c r="B460" s="245" t="s">
        <v>364</v>
      </c>
      <c r="C460" s="246" t="s">
        <v>1599</v>
      </c>
      <c r="D460" s="244" t="s">
        <v>2</v>
      </c>
      <c r="E460" s="290">
        <f>VLOOKUP(B460,[3]IN_!$A:$L,12,)</f>
        <v>60100.185178420339</v>
      </c>
      <c r="G460" s="193"/>
    </row>
    <row r="461" spans="2:7" ht="15" customHeight="1" thickBot="1" x14ac:dyDescent="0.25">
      <c r="B461" s="242" t="s">
        <v>363</v>
      </c>
      <c r="C461" s="243" t="s">
        <v>2040</v>
      </c>
      <c r="D461" s="244" t="s">
        <v>2</v>
      </c>
      <c r="E461" s="290">
        <f>VLOOKUP(B461,[3]IN_!$A:$L,12,)</f>
        <v>38547.751354878928</v>
      </c>
      <c r="G461" s="193"/>
    </row>
    <row r="462" spans="2:7" ht="15" customHeight="1" thickBot="1" x14ac:dyDescent="0.25">
      <c r="B462" s="245" t="s">
        <v>377</v>
      </c>
      <c r="C462" s="246" t="s">
        <v>1602</v>
      </c>
      <c r="D462" s="244" t="s">
        <v>2</v>
      </c>
      <c r="E462" s="290">
        <f>VLOOKUP(B462,[3]IN_!$A:$L,12,)</f>
        <v>158513.94100301614</v>
      </c>
      <c r="G462" s="193"/>
    </row>
    <row r="463" spans="2:7" ht="15" customHeight="1" thickBot="1" x14ac:dyDescent="0.25">
      <c r="B463" s="245" t="s">
        <v>393</v>
      </c>
      <c r="C463" s="246" t="s">
        <v>1604</v>
      </c>
      <c r="D463" s="244" t="s">
        <v>4</v>
      </c>
      <c r="E463" s="290">
        <f>VLOOKUP(B463,[3]IN_!$A:$L,12,)</f>
        <v>67402.558849552021</v>
      </c>
      <c r="G463" s="193"/>
    </row>
    <row r="464" spans="2:7" ht="15" customHeight="1" thickBot="1" x14ac:dyDescent="0.25">
      <c r="B464" s="245" t="s">
        <v>385</v>
      </c>
      <c r="C464" s="246" t="s">
        <v>1605</v>
      </c>
      <c r="D464" s="244" t="s">
        <v>4</v>
      </c>
      <c r="E464" s="290">
        <f>VLOOKUP(B464,[3]IN_!$A:$L,12,)</f>
        <v>20451.02836622118</v>
      </c>
      <c r="G464" s="193"/>
    </row>
    <row r="465" spans="2:7" ht="15" customHeight="1" thickBot="1" x14ac:dyDescent="0.25">
      <c r="B465" s="242" t="s">
        <v>392</v>
      </c>
      <c r="C465" s="243" t="s">
        <v>1606</v>
      </c>
      <c r="D465" s="244" t="s">
        <v>4</v>
      </c>
      <c r="E465" s="290">
        <f>VLOOKUP(B465,[3]IN_!$A:$L,12,)</f>
        <v>6651.0487214833183</v>
      </c>
      <c r="G465" s="193"/>
    </row>
    <row r="466" spans="2:7" ht="15" customHeight="1" thickBot="1" x14ac:dyDescent="0.25">
      <c r="B466" s="245" t="s">
        <v>384</v>
      </c>
      <c r="C466" s="246" t="s">
        <v>1607</v>
      </c>
      <c r="D466" s="244" t="s">
        <v>4</v>
      </c>
      <c r="E466" s="290">
        <f>VLOOKUP(B466,[3]IN_!$A:$L,12,)</f>
        <v>71686.590551352725</v>
      </c>
      <c r="G466" s="193"/>
    </row>
    <row r="467" spans="2:7" ht="15" customHeight="1" thickBot="1" x14ac:dyDescent="0.25">
      <c r="B467" s="245" t="s">
        <v>383</v>
      </c>
      <c r="C467" s="246" t="s">
        <v>1608</v>
      </c>
      <c r="D467" s="244" t="s">
        <v>4</v>
      </c>
      <c r="E467" s="290">
        <f>VLOOKUP(B467,[3]IN_!$A:$L,12,)</f>
        <v>35628.105638088768</v>
      </c>
      <c r="G467" s="193"/>
    </row>
    <row r="468" spans="2:7" ht="15" customHeight="1" thickBot="1" x14ac:dyDescent="0.25">
      <c r="B468" s="245" t="s">
        <v>382</v>
      </c>
      <c r="C468" s="246" t="s">
        <v>1609</v>
      </c>
      <c r="D468" s="244" t="s">
        <v>2</v>
      </c>
      <c r="E468" s="290">
        <f>VLOOKUP(B468,[3]IN_!$A:$L,12,)</f>
        <v>38994.960640436657</v>
      </c>
      <c r="G468" s="193"/>
    </row>
    <row r="469" spans="2:7" ht="15" customHeight="1" thickBot="1" x14ac:dyDescent="0.25">
      <c r="B469" s="245" t="s">
        <v>359</v>
      </c>
      <c r="C469" s="246" t="s">
        <v>1610</v>
      </c>
      <c r="D469" s="244" t="s">
        <v>2</v>
      </c>
      <c r="E469" s="290">
        <f>VLOOKUP(B469,[3]IN_!$A:$L,12,)</f>
        <v>29558164.129174177</v>
      </c>
      <c r="G469" s="193"/>
    </row>
    <row r="470" spans="2:7" ht="15" customHeight="1" thickBot="1" x14ac:dyDescent="0.25">
      <c r="B470" s="245" t="s">
        <v>394</v>
      </c>
      <c r="C470" s="246" t="s">
        <v>1611</v>
      </c>
      <c r="D470" s="244" t="s">
        <v>2</v>
      </c>
      <c r="E470" s="290">
        <f>VLOOKUP(B470,[3]IN_!$A:$L,12,)</f>
        <v>3491561.6115098773</v>
      </c>
      <c r="G470" s="193"/>
    </row>
    <row r="471" spans="2:7" ht="15" customHeight="1" thickBot="1" x14ac:dyDescent="0.25">
      <c r="B471" s="245" t="s">
        <v>396</v>
      </c>
      <c r="C471" s="246" t="s">
        <v>1612</v>
      </c>
      <c r="D471" s="244" t="s">
        <v>2</v>
      </c>
      <c r="E471" s="290">
        <f>VLOOKUP(B471,[3]IN_!$A:$L,12,)</f>
        <v>20390.041519259943</v>
      </c>
      <c r="G471" s="193"/>
    </row>
    <row r="472" spans="2:7" ht="15" customHeight="1" thickBot="1" x14ac:dyDescent="0.25">
      <c r="B472" s="245" t="s">
        <v>361</v>
      </c>
      <c r="C472" s="246" t="s">
        <v>1613</v>
      </c>
      <c r="D472" s="244" t="s">
        <v>2</v>
      </c>
      <c r="E472" s="290">
        <f>VLOOKUP(B472,[3]IN_!$A:$L,12,)</f>
        <v>163426.07671509124</v>
      </c>
      <c r="G472" s="193"/>
    </row>
    <row r="473" spans="2:7" ht="15" customHeight="1" thickBot="1" x14ac:dyDescent="0.25">
      <c r="B473" s="245" t="s">
        <v>371</v>
      </c>
      <c r="C473" s="246" t="s">
        <v>1614</v>
      </c>
      <c r="D473" s="244" t="s">
        <v>2</v>
      </c>
      <c r="E473" s="290">
        <f>VLOOKUP(B473,[3]IN_!$A:$L,12,)</f>
        <v>63019.87419709505</v>
      </c>
      <c r="G473" s="193"/>
    </row>
    <row r="474" spans="2:7" ht="15" customHeight="1" thickBot="1" x14ac:dyDescent="0.25">
      <c r="B474" s="245" t="s">
        <v>1765</v>
      </c>
      <c r="C474" s="246" t="s">
        <v>1764</v>
      </c>
      <c r="D474" s="244" t="s">
        <v>2</v>
      </c>
      <c r="E474" s="290">
        <f>VLOOKUP(B474,[3]IN_!$A:$L,12,)</f>
        <v>30481.814317572396</v>
      </c>
      <c r="G474" s="193"/>
    </row>
    <row r="475" spans="2:7" ht="15" customHeight="1" thickBot="1" x14ac:dyDescent="0.25">
      <c r="B475" s="245" t="s">
        <v>390</v>
      </c>
      <c r="C475" s="246" t="s">
        <v>1615</v>
      </c>
      <c r="D475" s="244" t="s">
        <v>2</v>
      </c>
      <c r="E475" s="290">
        <f>VLOOKUP(B475,[3]IN_!$A:$L,12,)</f>
        <v>540542.60514378839</v>
      </c>
      <c r="G475" s="193"/>
    </row>
    <row r="476" spans="2:7" ht="15" customHeight="1" thickBot="1" x14ac:dyDescent="0.25">
      <c r="B476" s="245" t="s">
        <v>375</v>
      </c>
      <c r="C476" s="246" t="s">
        <v>1616</v>
      </c>
      <c r="D476" s="244" t="s">
        <v>2</v>
      </c>
      <c r="E476" s="290">
        <f>VLOOKUP(B476,[3]IN_!$A:$L,12,)</f>
        <v>343550.21454965632</v>
      </c>
      <c r="G476" s="193"/>
    </row>
    <row r="477" spans="2:7" ht="15" customHeight="1" thickBot="1" x14ac:dyDescent="0.25">
      <c r="B477" s="245" t="s">
        <v>369</v>
      </c>
      <c r="C477" s="246" t="s">
        <v>1878</v>
      </c>
      <c r="D477" s="244" t="s">
        <v>2</v>
      </c>
      <c r="E477" s="290">
        <f>VLOOKUP(B477,[3]IN_!$A:$L,12,)</f>
        <v>87572.663994614326</v>
      </c>
      <c r="G477" s="193"/>
    </row>
    <row r="478" spans="2:7" ht="15" customHeight="1" thickBot="1" x14ac:dyDescent="0.25">
      <c r="B478" s="245" t="s">
        <v>368</v>
      </c>
      <c r="C478" s="246" t="s">
        <v>1617</v>
      </c>
      <c r="D478" s="244" t="s">
        <v>2</v>
      </c>
      <c r="E478" s="290">
        <f>VLOOKUP(B478,[3]IN_!$A:$L,12,)</f>
        <v>185259.73773788541</v>
      </c>
      <c r="G478" s="193"/>
    </row>
    <row r="479" spans="2:7" ht="15" customHeight="1" thickBot="1" x14ac:dyDescent="0.25">
      <c r="B479" s="245" t="s">
        <v>367</v>
      </c>
      <c r="C479" s="246" t="s">
        <v>1879</v>
      </c>
      <c r="D479" s="244" t="s">
        <v>0</v>
      </c>
      <c r="E479" s="290">
        <f>VLOOKUP(B479,[3]IN_!$A:$L,12,)</f>
        <v>2436.5787877678449</v>
      </c>
      <c r="G479" s="193"/>
    </row>
    <row r="480" spans="2:7" ht="15" customHeight="1" thickBot="1" x14ac:dyDescent="0.25">
      <c r="B480" s="242" t="s">
        <v>366</v>
      </c>
      <c r="C480" s="243" t="s">
        <v>1880</v>
      </c>
      <c r="D480" s="244" t="s">
        <v>2</v>
      </c>
      <c r="E480" s="290">
        <f>VLOOKUP(B480,[3]IN_!$A:$L,12,)</f>
        <v>17837.00582988462</v>
      </c>
      <c r="G480" s="193"/>
    </row>
    <row r="481" spans="2:7" ht="15" customHeight="1" thickBot="1" x14ac:dyDescent="0.25">
      <c r="B481" s="245" t="s">
        <v>356</v>
      </c>
      <c r="C481" s="246" t="s">
        <v>1618</v>
      </c>
      <c r="D481" s="244" t="s">
        <v>2</v>
      </c>
      <c r="E481" s="290">
        <f>VLOOKUP(B481,[3]IN_!$A:$L,12,)</f>
        <v>24779.463343507872</v>
      </c>
      <c r="G481" s="193"/>
    </row>
    <row r="482" spans="2:7" ht="15" customHeight="1" thickBot="1" x14ac:dyDescent="0.25">
      <c r="B482" s="245" t="s">
        <v>355</v>
      </c>
      <c r="C482" s="246" t="s">
        <v>1619</v>
      </c>
      <c r="D482" s="244" t="s">
        <v>2</v>
      </c>
      <c r="E482" s="290">
        <f>VLOOKUP(B482,[3]IN_!$A:$L,12,)</f>
        <v>25501.195285551807</v>
      </c>
      <c r="G482" s="193"/>
    </row>
    <row r="483" spans="2:7" ht="15" customHeight="1" thickBot="1" x14ac:dyDescent="0.25">
      <c r="B483" s="245" t="s">
        <v>349</v>
      </c>
      <c r="C483" s="246" t="s">
        <v>1620</v>
      </c>
      <c r="D483" s="244" t="s">
        <v>4</v>
      </c>
      <c r="E483" s="290">
        <f>VLOOKUP(B483,[3]IN_!$A:$L,12,)</f>
        <v>2774.407161880205</v>
      </c>
      <c r="G483" s="193"/>
    </row>
    <row r="484" spans="2:7" ht="15" customHeight="1" thickBot="1" x14ac:dyDescent="0.25">
      <c r="B484" s="245" t="s">
        <v>348</v>
      </c>
      <c r="C484" s="246" t="s">
        <v>1621</v>
      </c>
      <c r="D484" s="244" t="s">
        <v>4</v>
      </c>
      <c r="E484" s="290">
        <f>VLOOKUP(B484,[3]IN_!$A:$L,12,)</f>
        <v>11826.810620180759</v>
      </c>
      <c r="G484" s="193"/>
    </row>
    <row r="485" spans="2:7" ht="15" customHeight="1" thickBot="1" x14ac:dyDescent="0.25">
      <c r="B485" s="245" t="s">
        <v>347</v>
      </c>
      <c r="C485" s="246" t="s">
        <v>1622</v>
      </c>
      <c r="D485" s="244" t="s">
        <v>4</v>
      </c>
      <c r="E485" s="290">
        <f>VLOOKUP(B485,[3]IN_!$A:$L,12,)</f>
        <v>18570.528983911576</v>
      </c>
      <c r="G485" s="193"/>
    </row>
    <row r="486" spans="2:7" ht="15" customHeight="1" thickBot="1" x14ac:dyDescent="0.25">
      <c r="B486" s="245" t="s">
        <v>354</v>
      </c>
      <c r="C486" s="246" t="s">
        <v>1623</v>
      </c>
      <c r="D486" s="244" t="s">
        <v>2</v>
      </c>
      <c r="E486" s="290">
        <f>VLOOKUP(B486,[3]IN_!$A:$L,12,)</f>
        <v>72983.895757924256</v>
      </c>
      <c r="G486" s="193"/>
    </row>
    <row r="487" spans="2:7" ht="15" customHeight="1" thickBot="1" x14ac:dyDescent="0.25">
      <c r="B487" s="245" t="s">
        <v>352</v>
      </c>
      <c r="C487" s="246" t="s">
        <v>1624</v>
      </c>
      <c r="D487" s="244" t="s">
        <v>2</v>
      </c>
      <c r="E487" s="290">
        <f>VLOOKUP(B487,[3]IN_!$A:$L,12,)</f>
        <v>52866.39513402665</v>
      </c>
      <c r="G487" s="193"/>
    </row>
    <row r="488" spans="2:7" ht="15" customHeight="1" thickBot="1" x14ac:dyDescent="0.25">
      <c r="B488" s="245" t="s">
        <v>351</v>
      </c>
      <c r="C488" s="246" t="s">
        <v>1625</v>
      </c>
      <c r="D488" s="244" t="s">
        <v>2</v>
      </c>
      <c r="E488" s="290">
        <f>VLOOKUP(B488,[3]IN_!$A:$L,12,)</f>
        <v>46922.061545439079</v>
      </c>
      <c r="G488" s="193"/>
    </row>
    <row r="489" spans="2:7" ht="15" customHeight="1" thickBot="1" x14ac:dyDescent="0.25">
      <c r="B489" s="245" t="s">
        <v>344</v>
      </c>
      <c r="C489" s="246" t="s">
        <v>1881</v>
      </c>
      <c r="D489" s="244" t="s">
        <v>3</v>
      </c>
      <c r="E489" s="290">
        <f>VLOOKUP(B489,[3]IN_!$A:$L,12,)</f>
        <v>16223.976296731411</v>
      </c>
      <c r="G489" s="193"/>
    </row>
    <row r="490" spans="2:7" ht="15" customHeight="1" thickBot="1" x14ac:dyDescent="0.25">
      <c r="B490" s="245" t="s">
        <v>321</v>
      </c>
      <c r="C490" s="246" t="s">
        <v>1626</v>
      </c>
      <c r="D490" s="244" t="s">
        <v>2</v>
      </c>
      <c r="E490" s="290">
        <f>VLOOKUP(B490,[3]IN_!$A:$L,12,)</f>
        <v>748957.0487409964</v>
      </c>
      <c r="G490" s="193"/>
    </row>
    <row r="491" spans="2:7" ht="15" customHeight="1" thickBot="1" x14ac:dyDescent="0.25">
      <c r="B491" s="245" t="s">
        <v>320</v>
      </c>
      <c r="C491" s="246" t="s">
        <v>1627</v>
      </c>
      <c r="D491" s="244" t="s">
        <v>2</v>
      </c>
      <c r="E491" s="290">
        <f>VLOOKUP(B491,[3]IN_!$A:$L,12,)</f>
        <v>1026878.5622214495</v>
      </c>
      <c r="G491" s="193"/>
    </row>
    <row r="492" spans="2:7" ht="15" customHeight="1" thickBot="1" x14ac:dyDescent="0.25">
      <c r="B492" s="245" t="s">
        <v>319</v>
      </c>
      <c r="C492" s="246" t="s">
        <v>1628</v>
      </c>
      <c r="D492" s="244" t="s">
        <v>2</v>
      </c>
      <c r="E492" s="290">
        <f>VLOOKUP(B492,[3]IN_!$A:$L,12,)</f>
        <v>1211139.5814441768</v>
      </c>
      <c r="G492" s="193"/>
    </row>
    <row r="493" spans="2:7" ht="15" customHeight="1" thickBot="1" x14ac:dyDescent="0.25">
      <c r="B493" s="245" t="s">
        <v>318</v>
      </c>
      <c r="C493" s="246" t="s">
        <v>1629</v>
      </c>
      <c r="D493" s="244" t="s">
        <v>2</v>
      </c>
      <c r="E493" s="290">
        <f>VLOOKUP(B493,[3]IN_!$A:$L,12,)</f>
        <v>310633.55552018248</v>
      </c>
      <c r="G493" s="193"/>
    </row>
    <row r="494" spans="2:7" ht="15" customHeight="1" thickBot="1" x14ac:dyDescent="0.25">
      <c r="B494" s="245" t="s">
        <v>314</v>
      </c>
      <c r="C494" s="246" t="s">
        <v>1630</v>
      </c>
      <c r="D494" s="244" t="s">
        <v>3</v>
      </c>
      <c r="E494" s="290">
        <f>VLOOKUP(B494,[3]IN_!$A:$L,12,)</f>
        <v>4356.9419404238142</v>
      </c>
      <c r="G494" s="193"/>
    </row>
    <row r="495" spans="2:7" ht="15" customHeight="1" thickBot="1" x14ac:dyDescent="0.25">
      <c r="B495" s="245" t="s">
        <v>325</v>
      </c>
      <c r="C495" s="246" t="s">
        <v>1631</v>
      </c>
      <c r="D495" s="244" t="s">
        <v>2</v>
      </c>
      <c r="E495" s="290">
        <f>VLOOKUP(B495,[3]IN_!$A:$L,12,)</f>
        <v>940850.62089649623</v>
      </c>
      <c r="G495" s="193"/>
    </row>
    <row r="496" spans="2:7" ht="15" customHeight="1" thickBot="1" x14ac:dyDescent="0.25">
      <c r="B496" s="245" t="s">
        <v>305</v>
      </c>
      <c r="C496" s="246" t="s">
        <v>1632</v>
      </c>
      <c r="D496" s="244" t="s">
        <v>2</v>
      </c>
      <c r="E496" s="290">
        <f>VLOOKUP(B496,[3]IN_!$A:$L,12,)</f>
        <v>211256.20705176698</v>
      </c>
      <c r="G496" s="193"/>
    </row>
    <row r="497" spans="2:7" ht="15" customHeight="1" thickBot="1" x14ac:dyDescent="0.25">
      <c r="B497" s="242" t="s">
        <v>339</v>
      </c>
      <c r="C497" s="243" t="s">
        <v>1633</v>
      </c>
      <c r="D497" s="244" t="s">
        <v>2</v>
      </c>
      <c r="E497" s="290">
        <f>VLOOKUP(B497,[3]IN_!$A:$L,12,)</f>
        <v>140414.71738003389</v>
      </c>
      <c r="G497" s="193"/>
    </row>
    <row r="498" spans="2:7" ht="15" customHeight="1" thickBot="1" x14ac:dyDescent="0.25">
      <c r="B498" s="245" t="s">
        <v>334</v>
      </c>
      <c r="C498" s="256" t="s">
        <v>1634</v>
      </c>
      <c r="D498" s="244" t="s">
        <v>311</v>
      </c>
      <c r="E498" s="290">
        <f>VLOOKUP(B498,[3]IN_!$A:$L,12,)</f>
        <v>4738367.1237572841</v>
      </c>
      <c r="G498" s="193"/>
    </row>
    <row r="499" spans="2:7" ht="15" customHeight="1" thickBot="1" x14ac:dyDescent="0.25">
      <c r="B499" s="245" t="s">
        <v>333</v>
      </c>
      <c r="C499" s="256" t="s">
        <v>1635</v>
      </c>
      <c r="D499" s="244" t="s">
        <v>311</v>
      </c>
      <c r="E499" s="290">
        <f>VLOOKUP(B499,[3]IN_!$A:$L,12,)</f>
        <v>3689989.1762018045</v>
      </c>
      <c r="G499" s="193"/>
    </row>
    <row r="500" spans="2:7" ht="15" customHeight="1" thickBot="1" x14ac:dyDescent="0.25">
      <c r="B500" s="245" t="s">
        <v>323</v>
      </c>
      <c r="C500" s="246" t="s">
        <v>1636</v>
      </c>
      <c r="D500" s="244" t="s">
        <v>311</v>
      </c>
      <c r="E500" s="290">
        <f>VLOOKUP(B500,[3]IN_!$A:$L,12,)</f>
        <v>2326576.8617618014</v>
      </c>
      <c r="G500" s="193"/>
    </row>
    <row r="501" spans="2:7" ht="15" customHeight="1" thickBot="1" x14ac:dyDescent="0.25">
      <c r="B501" s="245" t="s">
        <v>331</v>
      </c>
      <c r="C501" s="246" t="s">
        <v>1182</v>
      </c>
      <c r="D501" s="244" t="s">
        <v>311</v>
      </c>
      <c r="E501" s="290">
        <f>VLOOKUP(B501,[3]IN_!$A:$L,12,)</f>
        <v>4997984.3400006574</v>
      </c>
      <c r="G501" s="193"/>
    </row>
    <row r="502" spans="2:7" ht="15" customHeight="1" thickBot="1" x14ac:dyDescent="0.25">
      <c r="B502" s="245" t="s">
        <v>316</v>
      </c>
      <c r="C502" s="246" t="s">
        <v>1637</v>
      </c>
      <c r="D502" s="244" t="s">
        <v>4</v>
      </c>
      <c r="E502" s="290">
        <f>VLOOKUP(B502,[3]IN_!$A:$L,12,)</f>
        <v>3766612.7790893097</v>
      </c>
      <c r="G502" s="193"/>
    </row>
    <row r="503" spans="2:7" ht="15" customHeight="1" thickBot="1" x14ac:dyDescent="0.25">
      <c r="B503" s="245" t="s">
        <v>337</v>
      </c>
      <c r="C503" s="246" t="s">
        <v>1638</v>
      </c>
      <c r="D503" s="244" t="s">
        <v>336</v>
      </c>
      <c r="E503" s="290">
        <f>VLOOKUP(B503,[3]IN_!$A:$L,12,)</f>
        <v>199.17463868252921</v>
      </c>
      <c r="G503" s="193"/>
    </row>
    <row r="504" spans="2:7" ht="15" customHeight="1" thickBot="1" x14ac:dyDescent="0.25">
      <c r="B504" s="245" t="s">
        <v>310</v>
      </c>
      <c r="C504" s="246" t="s">
        <v>1639</v>
      </c>
      <c r="D504" s="244" t="s">
        <v>3</v>
      </c>
      <c r="E504" s="290">
        <f>VLOOKUP(B504,[3]IN_!$A:$L,12,)</f>
        <v>18359.60775160724</v>
      </c>
      <c r="G504" s="193"/>
    </row>
    <row r="505" spans="2:7" ht="15" customHeight="1" thickBot="1" x14ac:dyDescent="0.25">
      <c r="B505" s="245" t="s">
        <v>312</v>
      </c>
      <c r="C505" s="256" t="s">
        <v>1640</v>
      </c>
      <c r="D505" s="244" t="s">
        <v>311</v>
      </c>
      <c r="E505" s="290">
        <f>VLOOKUP(B505,[3]IN_!$A:$L,12,)</f>
        <v>4380242.6920212619</v>
      </c>
      <c r="G505" s="193"/>
    </row>
    <row r="506" spans="2:7" ht="15" customHeight="1" thickBot="1" x14ac:dyDescent="0.25">
      <c r="B506" s="245" t="s">
        <v>307</v>
      </c>
      <c r="C506" s="246" t="s">
        <v>1641</v>
      </c>
      <c r="D506" s="244" t="s">
        <v>2</v>
      </c>
      <c r="E506" s="290">
        <f>VLOOKUP(B506,[3]IN_!$A:$L,12,)</f>
        <v>39596280.499697626</v>
      </c>
      <c r="G506" s="193"/>
    </row>
    <row r="507" spans="2:7" ht="15" customHeight="1" thickBot="1" x14ac:dyDescent="0.25">
      <c r="B507" s="245" t="s">
        <v>327</v>
      </c>
      <c r="C507" s="246" t="s">
        <v>1642</v>
      </c>
      <c r="D507" s="244" t="s">
        <v>2</v>
      </c>
      <c r="E507" s="290">
        <f>VLOOKUP(B507,[3]IN_!$A:$L,12,)</f>
        <v>13738134.599980438</v>
      </c>
      <c r="G507" s="193"/>
    </row>
    <row r="508" spans="2:7" ht="15" customHeight="1" thickBot="1" x14ac:dyDescent="0.25">
      <c r="B508" s="245" t="s">
        <v>329</v>
      </c>
      <c r="C508" s="246" t="s">
        <v>1643</v>
      </c>
      <c r="D508" s="244" t="s">
        <v>3</v>
      </c>
      <c r="E508" s="290">
        <f>VLOOKUP(B508,[3]IN_!$A:$L,12,)</f>
        <v>1552160.8416940283</v>
      </c>
      <c r="G508" s="193"/>
    </row>
    <row r="509" spans="2:7" ht="15" customHeight="1" thickBot="1" x14ac:dyDescent="0.25">
      <c r="B509" s="245" t="s">
        <v>341</v>
      </c>
      <c r="C509" s="246" t="s">
        <v>1644</v>
      </c>
      <c r="D509" s="244" t="s">
        <v>1</v>
      </c>
      <c r="E509" s="290">
        <f>VLOOKUP(B509,[3]IN_!$A:$L,12,)</f>
        <v>67894.666209383242</v>
      </c>
      <c r="G509" s="193"/>
    </row>
    <row r="510" spans="2:7" ht="15" customHeight="1" thickBot="1" x14ac:dyDescent="0.25">
      <c r="B510" s="245" t="s">
        <v>1203</v>
      </c>
      <c r="C510" s="246" t="s">
        <v>1645</v>
      </c>
      <c r="D510" s="244" t="s">
        <v>1</v>
      </c>
      <c r="E510" s="290">
        <f>VLOOKUP(B510,[3]IN_!$A:$L,12,)</f>
        <v>78428.450014975897</v>
      </c>
      <c r="G510" s="193"/>
    </row>
    <row r="511" spans="2:7" ht="15" customHeight="1" thickBot="1" x14ac:dyDescent="0.25">
      <c r="B511" s="245" t="s">
        <v>309</v>
      </c>
      <c r="C511" s="246" t="s">
        <v>1646</v>
      </c>
      <c r="D511" s="244" t="s">
        <v>117</v>
      </c>
      <c r="E511" s="290">
        <f>VLOOKUP(B511,[3]IN_!$A:$L,12,)</f>
        <v>4466.6389830787757</v>
      </c>
      <c r="G511" s="193"/>
    </row>
    <row r="512" spans="2:7" ht="15" customHeight="1" thickBot="1" x14ac:dyDescent="0.25">
      <c r="B512" s="245" t="s">
        <v>343</v>
      </c>
      <c r="C512" s="246" t="s">
        <v>1252</v>
      </c>
      <c r="D512" s="244" t="s">
        <v>3</v>
      </c>
      <c r="E512" s="290">
        <f>VLOOKUP(B512,[3]IN_!$A:$L,12,)</f>
        <v>19614.172144203385</v>
      </c>
      <c r="G512" s="193"/>
    </row>
    <row r="513" spans="2:7" ht="15" customHeight="1" thickBot="1" x14ac:dyDescent="0.25">
      <c r="B513" s="245" t="s">
        <v>278</v>
      </c>
      <c r="C513" s="246" t="s">
        <v>1647</v>
      </c>
      <c r="D513" s="244" t="s">
        <v>2</v>
      </c>
      <c r="E513" s="290">
        <f>VLOOKUP(B513,[3]IN_!$A:$L,12,)</f>
        <v>20287.847533039116</v>
      </c>
      <c r="G513" s="193"/>
    </row>
    <row r="514" spans="2:7" ht="15" customHeight="1" thickBot="1" x14ac:dyDescent="0.25">
      <c r="B514" s="245" t="s">
        <v>277</v>
      </c>
      <c r="C514" s="246" t="s">
        <v>1648</v>
      </c>
      <c r="D514" s="244" t="s">
        <v>2</v>
      </c>
      <c r="E514" s="290">
        <f>VLOOKUP(B514,[3]IN_!$A:$L,12,)</f>
        <v>15286.926355966491</v>
      </c>
      <c r="G514" s="193"/>
    </row>
    <row r="515" spans="2:7" ht="15" customHeight="1" thickBot="1" x14ac:dyDescent="0.25">
      <c r="B515" s="242" t="s">
        <v>301</v>
      </c>
      <c r="C515" s="243" t="s">
        <v>1649</v>
      </c>
      <c r="D515" s="244" t="s">
        <v>2</v>
      </c>
      <c r="E515" s="290">
        <f>VLOOKUP(B515,[3]IN_!$A:$L,12,)</f>
        <v>11626.371573759452</v>
      </c>
      <c r="G515" s="193"/>
    </row>
    <row r="516" spans="2:7" ht="15" customHeight="1" thickBot="1" x14ac:dyDescent="0.25">
      <c r="B516" s="242" t="s">
        <v>300</v>
      </c>
      <c r="C516" s="243" t="s">
        <v>1650</v>
      </c>
      <c r="D516" s="244" t="s">
        <v>2</v>
      </c>
      <c r="E516" s="290">
        <f>VLOOKUP(B516,[3]IN_!$A:$L,12,)</f>
        <v>11401.898491936003</v>
      </c>
      <c r="G516" s="193"/>
    </row>
    <row r="517" spans="2:7" ht="15" customHeight="1" thickBot="1" x14ac:dyDescent="0.25">
      <c r="B517" s="242" t="s">
        <v>299</v>
      </c>
      <c r="C517" s="243" t="s">
        <v>1651</v>
      </c>
      <c r="D517" s="244" t="s">
        <v>2</v>
      </c>
      <c r="E517" s="290">
        <f>VLOOKUP(B517,[3]IN_!$A:$L,12,)</f>
        <v>12110.362296486626</v>
      </c>
      <c r="G517" s="193"/>
    </row>
    <row r="518" spans="2:7" ht="15" customHeight="1" thickBot="1" x14ac:dyDescent="0.25">
      <c r="B518" s="242" t="s">
        <v>298</v>
      </c>
      <c r="C518" s="243" t="s">
        <v>1660</v>
      </c>
      <c r="D518" s="244" t="s">
        <v>2</v>
      </c>
      <c r="E518" s="290">
        <f>VLOOKUP(B518,[3]IN_!$A:$L,12,)</f>
        <v>13639.798242691359</v>
      </c>
      <c r="G518" s="193"/>
    </row>
    <row r="519" spans="2:7" ht="15" customHeight="1" thickBot="1" x14ac:dyDescent="0.25">
      <c r="B519" s="242" t="s">
        <v>297</v>
      </c>
      <c r="C519" s="243" t="s">
        <v>1661</v>
      </c>
      <c r="D519" s="244" t="s">
        <v>2</v>
      </c>
      <c r="E519" s="290">
        <f>VLOOKUP(B519,[3]IN_!$A:$L,12,)</f>
        <v>3202.4217876570287</v>
      </c>
      <c r="G519" s="193"/>
    </row>
    <row r="520" spans="2:7" ht="15" customHeight="1" thickBot="1" x14ac:dyDescent="0.25">
      <c r="B520" s="242" t="s">
        <v>296</v>
      </c>
      <c r="C520" s="243" t="s">
        <v>1662</v>
      </c>
      <c r="D520" s="244" t="s">
        <v>2</v>
      </c>
      <c r="E520" s="290">
        <f>VLOOKUP(B520,[3]IN_!$A:$L,12,)</f>
        <v>2726.4860616177025</v>
      </c>
      <c r="G520" s="193"/>
    </row>
    <row r="521" spans="2:7" ht="15" customHeight="1" thickBot="1" x14ac:dyDescent="0.25">
      <c r="B521" s="242" t="s">
        <v>295</v>
      </c>
      <c r="C521" s="243" t="s">
        <v>1663</v>
      </c>
      <c r="D521" s="244" t="s">
        <v>2</v>
      </c>
      <c r="E521" s="290">
        <f>VLOOKUP(B521,[3]IN_!$A:$L,12,)</f>
        <v>2239.2489563182817</v>
      </c>
      <c r="G521" s="193"/>
    </row>
    <row r="522" spans="2:7" ht="15" customHeight="1" thickBot="1" x14ac:dyDescent="0.25">
      <c r="B522" s="242" t="s">
        <v>294</v>
      </c>
      <c r="C522" s="243" t="s">
        <v>1664</v>
      </c>
      <c r="D522" s="244" t="s">
        <v>2</v>
      </c>
      <c r="E522" s="290">
        <f>VLOOKUP(B522,[3]IN_!$A:$L,12,)</f>
        <v>2326.0172343973054</v>
      </c>
      <c r="G522" s="193"/>
    </row>
    <row r="523" spans="2:7" ht="15" customHeight="1" thickBot="1" x14ac:dyDescent="0.25">
      <c r="B523" s="242" t="s">
        <v>293</v>
      </c>
      <c r="C523" s="243" t="s">
        <v>1665</v>
      </c>
      <c r="D523" s="244" t="s">
        <v>2</v>
      </c>
      <c r="E523" s="290">
        <f>VLOOKUP(B523,[3]IN_!$A:$L,12,)</f>
        <v>4435.1240250778455</v>
      </c>
      <c r="G523" s="193"/>
    </row>
    <row r="524" spans="2:7" ht="15" customHeight="1" thickBot="1" x14ac:dyDescent="0.25">
      <c r="B524" s="242" t="s">
        <v>276</v>
      </c>
      <c r="C524" s="243" t="s">
        <v>1666</v>
      </c>
      <c r="D524" s="244" t="s">
        <v>2</v>
      </c>
      <c r="E524" s="290">
        <f>VLOOKUP(B524,[3]IN_!$A:$L,12,)</f>
        <v>6699.9420404049952</v>
      </c>
      <c r="G524" s="193"/>
    </row>
    <row r="525" spans="2:7" ht="15" customHeight="1" thickBot="1" x14ac:dyDescent="0.25">
      <c r="B525" s="242" t="s">
        <v>275</v>
      </c>
      <c r="C525" s="243" t="s">
        <v>1667</v>
      </c>
      <c r="D525" s="244" t="s">
        <v>2</v>
      </c>
      <c r="E525" s="290">
        <f>VLOOKUP(B525,[3]IN_!$A:$L,12,)</f>
        <v>7971.2242247992444</v>
      </c>
      <c r="G525" s="193"/>
    </row>
    <row r="526" spans="2:7" ht="15" customHeight="1" thickBot="1" x14ac:dyDescent="0.25">
      <c r="B526" s="245" t="s">
        <v>303</v>
      </c>
      <c r="C526" s="246" t="s">
        <v>1668</v>
      </c>
      <c r="D526" s="244" t="s">
        <v>2</v>
      </c>
      <c r="E526" s="290">
        <f>VLOOKUP(B526,[3]IN_!$A:$L,12,)</f>
        <v>122234.48169875509</v>
      </c>
      <c r="G526" s="193"/>
    </row>
    <row r="527" spans="2:7" ht="15" customHeight="1" thickBot="1" x14ac:dyDescent="0.25">
      <c r="B527" s="242" t="s">
        <v>274</v>
      </c>
      <c r="C527" s="243" t="s">
        <v>1669</v>
      </c>
      <c r="D527" s="244" t="s">
        <v>2</v>
      </c>
      <c r="E527" s="290">
        <f>VLOOKUP(B527,[3]IN_!$A:$L,12,)</f>
        <v>23738.668329896751</v>
      </c>
      <c r="G527" s="193"/>
    </row>
    <row r="528" spans="2:7" ht="15" customHeight="1" thickBot="1" x14ac:dyDescent="0.25">
      <c r="B528" s="242" t="s">
        <v>273</v>
      </c>
      <c r="C528" s="243" t="s">
        <v>1670</v>
      </c>
      <c r="D528" s="244" t="s">
        <v>2</v>
      </c>
      <c r="E528" s="290">
        <f>VLOOKUP(B528,[3]IN_!$A:$L,12,)</f>
        <v>106926.19572776425</v>
      </c>
      <c r="G528" s="193"/>
    </row>
    <row r="529" spans="2:7" ht="15" customHeight="1" thickBot="1" x14ac:dyDescent="0.25">
      <c r="B529" s="242" t="s">
        <v>272</v>
      </c>
      <c r="C529" s="243" t="s">
        <v>1671</v>
      </c>
      <c r="D529" s="244" t="s">
        <v>2</v>
      </c>
      <c r="E529" s="290">
        <f>VLOOKUP(B529,[3]IN_!$A:$L,12,)</f>
        <v>132055.16648474542</v>
      </c>
      <c r="G529" s="193"/>
    </row>
    <row r="530" spans="2:7" ht="15" customHeight="1" thickBot="1" x14ac:dyDescent="0.25">
      <c r="B530" s="242" t="s">
        <v>214</v>
      </c>
      <c r="C530" s="243" t="s">
        <v>1672</v>
      </c>
      <c r="D530" s="244" t="s">
        <v>2</v>
      </c>
      <c r="E530" s="290">
        <f>VLOOKUP(B530,[3]IN_!$A:$L,12,)</f>
        <v>74980.246432064916</v>
      </c>
      <c r="G530" s="193"/>
    </row>
    <row r="531" spans="2:7" ht="15" customHeight="1" thickBot="1" x14ac:dyDescent="0.25">
      <c r="B531" s="245" t="s">
        <v>243</v>
      </c>
      <c r="C531" s="246" t="s">
        <v>1673</v>
      </c>
      <c r="D531" s="244" t="s">
        <v>2</v>
      </c>
      <c r="E531" s="290">
        <f>VLOOKUP(B531,[3]IN_!$A:$L,12,)</f>
        <v>132891.80340338565</v>
      </c>
      <c r="G531" s="193"/>
    </row>
    <row r="532" spans="2:7" ht="15" customHeight="1" thickBot="1" x14ac:dyDescent="0.25">
      <c r="B532" s="245" t="s">
        <v>216</v>
      </c>
      <c r="C532" s="246" t="s">
        <v>1674</v>
      </c>
      <c r="D532" s="244" t="s">
        <v>2</v>
      </c>
      <c r="E532" s="290">
        <f>VLOOKUP(B532,[3]IN_!$A:$L,12,)</f>
        <v>122396.56882555744</v>
      </c>
      <c r="G532" s="193"/>
    </row>
    <row r="533" spans="2:7" ht="15" customHeight="1" thickBot="1" x14ac:dyDescent="0.25">
      <c r="B533" s="245" t="s">
        <v>1183</v>
      </c>
      <c r="C533" s="249" t="s">
        <v>1675</v>
      </c>
      <c r="D533" s="244" t="s">
        <v>2</v>
      </c>
      <c r="E533" s="290">
        <f>VLOOKUP(B533,[3]IN_!$A:$L,12,)</f>
        <v>9197.9621282886164</v>
      </c>
      <c r="G533" s="193"/>
    </row>
    <row r="534" spans="2:7" ht="15" customHeight="1" thickBot="1" x14ac:dyDescent="0.25">
      <c r="B534" s="242" t="s">
        <v>271</v>
      </c>
      <c r="C534" s="243" t="s">
        <v>1676</v>
      </c>
      <c r="D534" s="244" t="s">
        <v>2</v>
      </c>
      <c r="E534" s="290">
        <f>VLOOKUP(B534,[3]IN_!$A:$L,12,)</f>
        <v>26627.058147676693</v>
      </c>
      <c r="G534" s="193"/>
    </row>
    <row r="535" spans="2:7" ht="15" customHeight="1" thickBot="1" x14ac:dyDescent="0.25">
      <c r="B535" s="242" t="s">
        <v>270</v>
      </c>
      <c r="C535" s="243" t="s">
        <v>1677</v>
      </c>
      <c r="D535" s="244" t="s">
        <v>2</v>
      </c>
      <c r="E535" s="290">
        <f>VLOOKUP(B535,[3]IN_!$A:$L,12,)</f>
        <v>15940.87160241811</v>
      </c>
      <c r="G535" s="193"/>
    </row>
    <row r="536" spans="2:7" ht="15" customHeight="1" thickBot="1" x14ac:dyDescent="0.25">
      <c r="B536" s="242" t="s">
        <v>269</v>
      </c>
      <c r="C536" s="243" t="s">
        <v>1678</v>
      </c>
      <c r="D536" s="244" t="s">
        <v>2</v>
      </c>
      <c r="E536" s="290">
        <f>VLOOKUP(B536,[3]IN_!$A:$L,12,)</f>
        <v>14815.190925738927</v>
      </c>
      <c r="G536" s="193"/>
    </row>
    <row r="537" spans="2:7" ht="15" customHeight="1" thickBot="1" x14ac:dyDescent="0.25">
      <c r="B537" s="242" t="s">
        <v>268</v>
      </c>
      <c r="C537" s="243" t="s">
        <v>1679</v>
      </c>
      <c r="D537" s="244" t="s">
        <v>2</v>
      </c>
      <c r="E537" s="290">
        <f>VLOOKUP(B537,[3]IN_!$A:$L,12,)</f>
        <v>5536.1200762888902</v>
      </c>
      <c r="G537" s="193"/>
    </row>
    <row r="538" spans="2:7" ht="15" customHeight="1" thickBot="1" x14ac:dyDescent="0.25">
      <c r="B538" s="242" t="s">
        <v>267</v>
      </c>
      <c r="C538" s="243" t="s">
        <v>1680</v>
      </c>
      <c r="D538" s="244" t="s">
        <v>2</v>
      </c>
      <c r="E538" s="290">
        <f>VLOOKUP(B538,[3]IN_!$A:$L,12,)</f>
        <v>2032.991483204695</v>
      </c>
      <c r="G538" s="193"/>
    </row>
    <row r="539" spans="2:7" ht="15" customHeight="1" thickBot="1" x14ac:dyDescent="0.25">
      <c r="B539" s="242" t="s">
        <v>266</v>
      </c>
      <c r="C539" s="243" t="s">
        <v>1681</v>
      </c>
      <c r="D539" s="244" t="s">
        <v>119</v>
      </c>
      <c r="E539" s="290">
        <f>VLOOKUP(B539,[3]IN_!$A:$L,12,)</f>
        <v>32771.291408925783</v>
      </c>
      <c r="G539" s="193"/>
    </row>
    <row r="540" spans="2:7" ht="15" customHeight="1" thickBot="1" x14ac:dyDescent="0.25">
      <c r="B540" s="242" t="s">
        <v>292</v>
      </c>
      <c r="C540" s="243" t="s">
        <v>1682</v>
      </c>
      <c r="D540" s="244" t="s">
        <v>4</v>
      </c>
      <c r="E540" s="290">
        <f>VLOOKUP(B540,[3]IN_!$A:$L,12,)</f>
        <v>1504.2940484944829</v>
      </c>
      <c r="G540" s="193"/>
    </row>
    <row r="541" spans="2:7" ht="15" customHeight="1" thickBot="1" x14ac:dyDescent="0.25">
      <c r="B541" s="242" t="s">
        <v>291</v>
      </c>
      <c r="C541" s="243" t="s">
        <v>1683</v>
      </c>
      <c r="D541" s="244" t="s">
        <v>4</v>
      </c>
      <c r="E541" s="290">
        <f>VLOOKUP(B541,[3]IN_!$A:$L,12,)</f>
        <v>3400.1651142862588</v>
      </c>
      <c r="G541" s="193"/>
    </row>
    <row r="542" spans="2:7" ht="15" customHeight="1" thickBot="1" x14ac:dyDescent="0.25">
      <c r="B542" s="242" t="s">
        <v>290</v>
      </c>
      <c r="C542" s="243" t="s">
        <v>1684</v>
      </c>
      <c r="D542" s="244" t="s">
        <v>4</v>
      </c>
      <c r="E542" s="290">
        <f>VLOOKUP(B542,[3]IN_!$A:$L,12,)</f>
        <v>3272.5292734924674</v>
      </c>
      <c r="G542" s="193"/>
    </row>
    <row r="543" spans="2:7" ht="15" customHeight="1" thickBot="1" x14ac:dyDescent="0.25">
      <c r="B543" s="245" t="s">
        <v>289</v>
      </c>
      <c r="C543" s="246" t="s">
        <v>1685</v>
      </c>
      <c r="D543" s="244" t="s">
        <v>4</v>
      </c>
      <c r="E543" s="290">
        <f>VLOOKUP(B543,[3]IN_!$A:$L,12,)</f>
        <v>3883.1809195804244</v>
      </c>
      <c r="G543" s="193"/>
    </row>
    <row r="544" spans="2:7" ht="15" customHeight="1" thickBot="1" x14ac:dyDescent="0.25">
      <c r="B544" s="242" t="s">
        <v>288</v>
      </c>
      <c r="C544" s="243" t="s">
        <v>1686</v>
      </c>
      <c r="D544" s="244" t="s">
        <v>2</v>
      </c>
      <c r="E544" s="290">
        <f>VLOOKUP(B544,[3]IN_!$A:$L,12,)</f>
        <v>10733.361801194051</v>
      </c>
      <c r="G544" s="193"/>
    </row>
    <row r="545" spans="2:7" ht="15" customHeight="1" thickBot="1" x14ac:dyDescent="0.25">
      <c r="B545" s="242" t="s">
        <v>287</v>
      </c>
      <c r="C545" s="243" t="s">
        <v>1687</v>
      </c>
      <c r="D545" s="244" t="s">
        <v>2</v>
      </c>
      <c r="E545" s="290">
        <f>VLOOKUP(B545,[3]IN_!$A:$L,12,)</f>
        <v>9820.3601236159666</v>
      </c>
      <c r="G545" s="193"/>
    </row>
    <row r="546" spans="2:7" ht="15" customHeight="1" thickBot="1" x14ac:dyDescent="0.25">
      <c r="B546" s="242" t="s">
        <v>286</v>
      </c>
      <c r="C546" s="243" t="s">
        <v>1688</v>
      </c>
      <c r="D546" s="244" t="s">
        <v>2</v>
      </c>
      <c r="E546" s="290">
        <f>VLOOKUP(B546,[3]IN_!$A:$L,12,)</f>
        <v>12086.415745166103</v>
      </c>
      <c r="G546" s="193"/>
    </row>
    <row r="547" spans="2:7" ht="15" customHeight="1" thickBot="1" x14ac:dyDescent="0.25">
      <c r="B547" s="245" t="s">
        <v>285</v>
      </c>
      <c r="C547" s="246" t="s">
        <v>1689</v>
      </c>
      <c r="D547" s="244" t="s">
        <v>2</v>
      </c>
      <c r="E547" s="290">
        <f>VLOOKUP(B547,[3]IN_!$A:$L,12,)</f>
        <v>12610.364461736181</v>
      </c>
      <c r="G547" s="193"/>
    </row>
    <row r="548" spans="2:7" ht="15" customHeight="1" thickBot="1" x14ac:dyDescent="0.25">
      <c r="B548" s="245" t="s">
        <v>284</v>
      </c>
      <c r="C548" s="246" t="s">
        <v>1690</v>
      </c>
      <c r="D548" s="244" t="s">
        <v>2</v>
      </c>
      <c r="E548" s="290">
        <f>VLOOKUP(B548,[3]IN_!$A:$L,12,)</f>
        <v>20322.924866436635</v>
      </c>
      <c r="G548" s="193"/>
    </row>
    <row r="549" spans="2:7" ht="15" customHeight="1" thickBot="1" x14ac:dyDescent="0.25">
      <c r="B549" s="242" t="s">
        <v>283</v>
      </c>
      <c r="C549" s="243" t="s">
        <v>1691</v>
      </c>
      <c r="D549" s="244" t="s">
        <v>2</v>
      </c>
      <c r="E549" s="290">
        <f>VLOOKUP(B549,[3]IN_!$A:$L,12,)</f>
        <v>272.14841754870457</v>
      </c>
      <c r="G549" s="193"/>
    </row>
    <row r="550" spans="2:7" ht="15" customHeight="1" thickBot="1" x14ac:dyDescent="0.25">
      <c r="B550" s="245" t="s">
        <v>265</v>
      </c>
      <c r="C550" s="246" t="s">
        <v>1692</v>
      </c>
      <c r="D550" s="244" t="s">
        <v>2</v>
      </c>
      <c r="E550" s="290">
        <f>VLOOKUP(B550,[3]IN_!$A:$L,12,)</f>
        <v>467.65851596211274</v>
      </c>
      <c r="G550" s="193"/>
    </row>
    <row r="551" spans="2:7" ht="15" customHeight="1" thickBot="1" x14ac:dyDescent="0.25">
      <c r="B551" s="242" t="s">
        <v>282</v>
      </c>
      <c r="C551" s="243" t="s">
        <v>1693</v>
      </c>
      <c r="D551" s="244" t="s">
        <v>2</v>
      </c>
      <c r="E551" s="290">
        <f>VLOOKUP(B551,[3]IN_!$A:$L,12,)</f>
        <v>807.39815442993392</v>
      </c>
      <c r="G551" s="193"/>
    </row>
    <row r="552" spans="2:7" ht="15" customHeight="1" thickBot="1" x14ac:dyDescent="0.25">
      <c r="B552" s="245" t="s">
        <v>264</v>
      </c>
      <c r="C552" s="246" t="s">
        <v>1694</v>
      </c>
      <c r="D552" s="244" t="s">
        <v>2</v>
      </c>
      <c r="E552" s="290">
        <f>VLOOKUP(B552,[3]IN_!$A:$L,12,)</f>
        <v>3230.3525797855427</v>
      </c>
      <c r="G552" s="193"/>
    </row>
    <row r="553" spans="2:7" ht="15" customHeight="1" thickBot="1" x14ac:dyDescent="0.25">
      <c r="B553" s="245" t="s">
        <v>263</v>
      </c>
      <c r="C553" s="246" t="s">
        <v>1695</v>
      </c>
      <c r="D553" s="244" t="s">
        <v>2</v>
      </c>
      <c r="E553" s="290">
        <f>VLOOKUP(B553,[3]IN_!$A:$L,12,)</f>
        <v>57079.343257749919</v>
      </c>
      <c r="G553" s="193"/>
    </row>
    <row r="554" spans="2:7" ht="15" customHeight="1" thickBot="1" x14ac:dyDescent="0.25">
      <c r="B554" s="242" t="s">
        <v>262</v>
      </c>
      <c r="C554" s="243" t="s">
        <v>1696</v>
      </c>
      <c r="D554" s="244" t="s">
        <v>2</v>
      </c>
      <c r="E554" s="290">
        <f>VLOOKUP(B554,[3]IN_!$A:$L,12,)</f>
        <v>1525.0139662516997</v>
      </c>
      <c r="G554" s="193"/>
    </row>
    <row r="555" spans="2:7" ht="15" customHeight="1" thickBot="1" x14ac:dyDescent="0.25">
      <c r="B555" s="242" t="s">
        <v>1204</v>
      </c>
      <c r="C555" s="243" t="s">
        <v>1697</v>
      </c>
      <c r="D555" s="244" t="s">
        <v>2</v>
      </c>
      <c r="E555" s="290">
        <f>VLOOKUP(B555,[3]IN_!$A:$L,12,)</f>
        <v>11148.621318996638</v>
      </c>
      <c r="G555" s="193"/>
    </row>
    <row r="556" spans="2:7" ht="15" customHeight="1" thickBot="1" x14ac:dyDescent="0.25">
      <c r="B556" s="242" t="s">
        <v>261</v>
      </c>
      <c r="C556" s="243" t="s">
        <v>1698</v>
      </c>
      <c r="D556" s="244" t="s">
        <v>2</v>
      </c>
      <c r="E556" s="290">
        <f>VLOOKUP(B556,[3]IN_!$A:$L,12,)</f>
        <v>12022.683288898372</v>
      </c>
      <c r="G556" s="193"/>
    </row>
    <row r="557" spans="2:7" ht="15" customHeight="1" thickBot="1" x14ac:dyDescent="0.25">
      <c r="B557" s="242" t="s">
        <v>260</v>
      </c>
      <c r="C557" s="243" t="s">
        <v>1699</v>
      </c>
      <c r="D557" s="244" t="s">
        <v>2</v>
      </c>
      <c r="E557" s="290">
        <f>VLOOKUP(B557,[3]IN_!$A:$L,12,)</f>
        <v>41583.080945819114</v>
      </c>
      <c r="G557" s="193"/>
    </row>
    <row r="558" spans="2:7" ht="15" customHeight="1" thickBot="1" x14ac:dyDescent="0.25">
      <c r="B558" s="245" t="s">
        <v>213</v>
      </c>
      <c r="C558" s="246" t="s">
        <v>1700</v>
      </c>
      <c r="D558" s="244" t="s">
        <v>2</v>
      </c>
      <c r="E558" s="290">
        <f>VLOOKUP(B558,[3]IN_!$A:$L,12,)</f>
        <v>9504.6255754498143</v>
      </c>
      <c r="G558" s="193"/>
    </row>
    <row r="559" spans="2:7" ht="15" customHeight="1" thickBot="1" x14ac:dyDescent="0.25">
      <c r="B559" s="245" t="s">
        <v>259</v>
      </c>
      <c r="C559" s="249" t="s">
        <v>1184</v>
      </c>
      <c r="D559" s="244" t="s">
        <v>2</v>
      </c>
      <c r="E559" s="290">
        <f>VLOOKUP(B559,[3]IN_!$A:$L,12,)</f>
        <v>221.47294217471213</v>
      </c>
      <c r="G559" s="193"/>
    </row>
    <row r="560" spans="2:7" ht="15" customHeight="1" thickBot="1" x14ac:dyDescent="0.25">
      <c r="B560" s="245" t="s">
        <v>258</v>
      </c>
      <c r="C560" s="249" t="s">
        <v>1185</v>
      </c>
      <c r="D560" s="244" t="s">
        <v>2</v>
      </c>
      <c r="E560" s="290">
        <f>VLOOKUP(B560,[3]IN_!$A:$L,12,)</f>
        <v>262.37982122708178</v>
      </c>
      <c r="G560" s="193"/>
    </row>
    <row r="561" spans="2:7" ht="15" customHeight="1" thickBot="1" x14ac:dyDescent="0.25">
      <c r="B561" s="245" t="s">
        <v>257</v>
      </c>
      <c r="C561" s="246" t="s">
        <v>1701</v>
      </c>
      <c r="D561" s="244" t="s">
        <v>2</v>
      </c>
      <c r="E561" s="290">
        <f>VLOOKUP(B561,[3]IN_!$A:$L,12,)</f>
        <v>1039.5114656509083</v>
      </c>
      <c r="G561" s="193"/>
    </row>
    <row r="562" spans="2:7" ht="15" customHeight="1" thickBot="1" x14ac:dyDescent="0.25">
      <c r="B562" s="242" t="s">
        <v>256</v>
      </c>
      <c r="C562" s="243" t="s">
        <v>1702</v>
      </c>
      <c r="D562" s="244" t="s">
        <v>2</v>
      </c>
      <c r="E562" s="290">
        <f>VLOOKUP(B562,[3]IN_!$A:$L,12,)</f>
        <v>682.42691299658441</v>
      </c>
      <c r="G562" s="193"/>
    </row>
    <row r="563" spans="2:7" ht="15" customHeight="1" thickBot="1" x14ac:dyDescent="0.25">
      <c r="B563" s="242" t="s">
        <v>255</v>
      </c>
      <c r="C563" s="243" t="s">
        <v>1703</v>
      </c>
      <c r="D563" s="244" t="s">
        <v>2</v>
      </c>
      <c r="E563" s="290">
        <f>VLOOKUP(B563,[3]IN_!$A:$L,12,)</f>
        <v>2124.5386580516856</v>
      </c>
      <c r="G563" s="193"/>
    </row>
    <row r="564" spans="2:7" ht="15" customHeight="1" thickBot="1" x14ac:dyDescent="0.25">
      <c r="B564" s="245" t="s">
        <v>236</v>
      </c>
      <c r="C564" s="246" t="s">
        <v>1704</v>
      </c>
      <c r="D564" s="244" t="s">
        <v>2</v>
      </c>
      <c r="E564" s="290">
        <f>VLOOKUP(B564,[3]IN_!$A:$L,12,)</f>
        <v>95810.394439954005</v>
      </c>
      <c r="G564" s="193"/>
    </row>
    <row r="565" spans="2:7" ht="15" customHeight="1" thickBot="1" x14ac:dyDescent="0.25">
      <c r="B565" s="245" t="s">
        <v>245</v>
      </c>
      <c r="C565" s="246" t="s">
        <v>1705</v>
      </c>
      <c r="D565" s="244" t="s">
        <v>2</v>
      </c>
      <c r="E565" s="290">
        <f>VLOOKUP(B565,[3]IN_!$A:$L,12,)</f>
        <v>46487.027559398644</v>
      </c>
      <c r="G565" s="193"/>
    </row>
    <row r="566" spans="2:7" ht="15" customHeight="1" thickBot="1" x14ac:dyDescent="0.25">
      <c r="B566" s="245" t="s">
        <v>281</v>
      </c>
      <c r="C566" s="246" t="s">
        <v>1706</v>
      </c>
      <c r="D566" s="244" t="s">
        <v>4</v>
      </c>
      <c r="E566" s="290">
        <f>VLOOKUP(B566,[3]IN_!$A:$L,12,)</f>
        <v>5537.1507744629389</v>
      </c>
      <c r="G566" s="193"/>
    </row>
    <row r="567" spans="2:7" ht="15" customHeight="1" thickBot="1" x14ac:dyDescent="0.25">
      <c r="B567" s="245" t="s">
        <v>254</v>
      </c>
      <c r="C567" s="246" t="s">
        <v>1707</v>
      </c>
      <c r="D567" s="244" t="s">
        <v>2</v>
      </c>
      <c r="E567" s="290">
        <f>VLOOKUP(B567,[3]IN_!$A:$L,12,)</f>
        <v>5913.2455955302539</v>
      </c>
      <c r="G567" s="193"/>
    </row>
    <row r="568" spans="2:7" ht="15" customHeight="1" thickBot="1" x14ac:dyDescent="0.25">
      <c r="B568" s="245" t="s">
        <v>224</v>
      </c>
      <c r="C568" s="246" t="s">
        <v>1708</v>
      </c>
      <c r="D568" s="244" t="s">
        <v>2</v>
      </c>
      <c r="E568" s="290">
        <f>VLOOKUP(B568,[3]IN_!$A:$L,12,)</f>
        <v>130481.70036904509</v>
      </c>
      <c r="G568" s="193"/>
    </row>
    <row r="569" spans="2:7" ht="15" customHeight="1" thickBot="1" x14ac:dyDescent="0.25">
      <c r="B569" s="242" t="s">
        <v>253</v>
      </c>
      <c r="C569" s="243" t="s">
        <v>1709</v>
      </c>
      <c r="D569" s="244" t="s">
        <v>2</v>
      </c>
      <c r="E569" s="290">
        <f>VLOOKUP(B569,[3]IN_!$A:$L,12,)</f>
        <v>3038.0738814879533</v>
      </c>
      <c r="G569" s="193"/>
    </row>
    <row r="570" spans="2:7" ht="15" customHeight="1" thickBot="1" x14ac:dyDescent="0.25">
      <c r="B570" s="242" t="s">
        <v>241</v>
      </c>
      <c r="C570" s="243" t="s">
        <v>1710</v>
      </c>
      <c r="D570" s="244" t="s">
        <v>2</v>
      </c>
      <c r="E570" s="290">
        <f>VLOOKUP(B570,[3]IN_!$A:$L,12,)</f>
        <v>163175.50572727705</v>
      </c>
      <c r="G570" s="193"/>
    </row>
    <row r="571" spans="2:7" ht="15" customHeight="1" thickBot="1" x14ac:dyDescent="0.25">
      <c r="B571" s="242" t="s">
        <v>240</v>
      </c>
      <c r="C571" s="243" t="s">
        <v>1711</v>
      </c>
      <c r="D571" s="244" t="s">
        <v>2</v>
      </c>
      <c r="E571" s="290">
        <f>VLOOKUP(B571,[3]IN_!$A:$L,12,)</f>
        <v>148013.94146817544</v>
      </c>
      <c r="G571" s="193"/>
    </row>
    <row r="572" spans="2:7" ht="15" customHeight="1" thickBot="1" x14ac:dyDescent="0.25">
      <c r="B572" s="242" t="s">
        <v>239</v>
      </c>
      <c r="C572" s="243" t="s">
        <v>1712</v>
      </c>
      <c r="D572" s="244" t="s">
        <v>2</v>
      </c>
      <c r="E572" s="290">
        <f>VLOOKUP(B572,[3]IN_!$A:$L,12,)</f>
        <v>118497.3234365067</v>
      </c>
      <c r="G572" s="193"/>
    </row>
    <row r="573" spans="2:7" ht="15" customHeight="1" thickBot="1" x14ac:dyDescent="0.25">
      <c r="B573" s="245" t="s">
        <v>238</v>
      </c>
      <c r="C573" s="246" t="s">
        <v>1713</v>
      </c>
      <c r="D573" s="244" t="s">
        <v>2</v>
      </c>
      <c r="E573" s="290">
        <f>VLOOKUP(B573,[3]IN_!$A:$L,12,)</f>
        <v>257490.133758993</v>
      </c>
      <c r="G573" s="193"/>
    </row>
    <row r="574" spans="2:7" ht="15" customHeight="1" thickBot="1" x14ac:dyDescent="0.25">
      <c r="B574" s="242" t="s">
        <v>234</v>
      </c>
      <c r="C574" s="243" t="s">
        <v>1714</v>
      </c>
      <c r="D574" s="244" t="s">
        <v>2</v>
      </c>
      <c r="E574" s="290">
        <f>VLOOKUP(B574,[3]IN_!$A:$L,12,)</f>
        <v>11608.11964848406</v>
      </c>
      <c r="G574" s="193"/>
    </row>
    <row r="575" spans="2:7" ht="15" customHeight="1" thickBot="1" x14ac:dyDescent="0.25">
      <c r="B575" s="245" t="s">
        <v>233</v>
      </c>
      <c r="C575" s="246" t="s">
        <v>1715</v>
      </c>
      <c r="D575" s="244" t="s">
        <v>2</v>
      </c>
      <c r="E575" s="290">
        <f>VLOOKUP(B575,[3]IN_!$A:$L,12,)</f>
        <v>12511.21891650082</v>
      </c>
      <c r="G575" s="193"/>
    </row>
    <row r="576" spans="2:7" ht="15" customHeight="1" thickBot="1" x14ac:dyDescent="0.25">
      <c r="B576" s="245" t="s">
        <v>232</v>
      </c>
      <c r="C576" s="246" t="s">
        <v>1716</v>
      </c>
      <c r="D576" s="244" t="s">
        <v>2</v>
      </c>
      <c r="E576" s="290">
        <f>VLOOKUP(B576,[3]IN_!$A:$L,12,)</f>
        <v>14688.142128077645</v>
      </c>
      <c r="G576" s="193"/>
    </row>
    <row r="577" spans="2:7" ht="15" customHeight="1" thickBot="1" x14ac:dyDescent="0.25">
      <c r="B577" s="242" t="s">
        <v>231</v>
      </c>
      <c r="C577" s="243" t="s">
        <v>1717</v>
      </c>
      <c r="D577" s="244" t="s">
        <v>2</v>
      </c>
      <c r="E577" s="290">
        <f>VLOOKUP(B577,[3]IN_!$A:$L,12,)</f>
        <v>17913.414824358195</v>
      </c>
      <c r="G577" s="193"/>
    </row>
    <row r="578" spans="2:7" ht="15" customHeight="1" thickBot="1" x14ac:dyDescent="0.25">
      <c r="B578" s="242" t="s">
        <v>230</v>
      </c>
      <c r="C578" s="243" t="s">
        <v>1718</v>
      </c>
      <c r="D578" s="244" t="s">
        <v>2</v>
      </c>
      <c r="E578" s="290">
        <f>VLOOKUP(B578,[3]IN_!$A:$L,12,)</f>
        <v>19791.801331435858</v>
      </c>
      <c r="G578" s="193"/>
    </row>
    <row r="579" spans="2:7" ht="15" customHeight="1" thickBot="1" x14ac:dyDescent="0.25">
      <c r="B579" s="242" t="s">
        <v>252</v>
      </c>
      <c r="C579" s="243" t="s">
        <v>1719</v>
      </c>
      <c r="D579" s="244" t="s">
        <v>2</v>
      </c>
      <c r="E579" s="290">
        <f>VLOOKUP(B579,[3]IN_!$A:$L,12,)</f>
        <v>4394.4189569199225</v>
      </c>
      <c r="G579" s="193"/>
    </row>
    <row r="580" spans="2:7" ht="15" customHeight="1" thickBot="1" x14ac:dyDescent="0.25">
      <c r="B580" s="245" t="s">
        <v>229</v>
      </c>
      <c r="C580" s="249" t="s">
        <v>1758</v>
      </c>
      <c r="D580" s="244" t="s">
        <v>2</v>
      </c>
      <c r="E580" s="290">
        <f>VLOOKUP(B580,[3]IN_!$A:$L,12,)</f>
        <v>12042.401798495994</v>
      </c>
      <c r="G580" s="193"/>
    </row>
    <row r="581" spans="2:7" ht="15" customHeight="1" thickBot="1" x14ac:dyDescent="0.25">
      <c r="B581" s="242" t="s">
        <v>228</v>
      </c>
      <c r="C581" s="243" t="s">
        <v>1720</v>
      </c>
      <c r="D581" s="244" t="s">
        <v>2</v>
      </c>
      <c r="E581" s="290">
        <f>VLOOKUP(B581,[3]IN_!$A:$L,12,)</f>
        <v>28742.001143743531</v>
      </c>
      <c r="G581" s="193"/>
    </row>
    <row r="582" spans="2:7" ht="15" customHeight="1" thickBot="1" x14ac:dyDescent="0.25">
      <c r="B582" s="242" t="s">
        <v>251</v>
      </c>
      <c r="C582" s="243" t="s">
        <v>1721</v>
      </c>
      <c r="D582" s="244" t="s">
        <v>2</v>
      </c>
      <c r="E582" s="290">
        <f>VLOOKUP(B582,[3]IN_!$A:$L,12,)</f>
        <v>6426.9494331462893</v>
      </c>
      <c r="G582" s="193"/>
    </row>
    <row r="583" spans="2:7" ht="15" customHeight="1" thickBot="1" x14ac:dyDescent="0.25">
      <c r="B583" s="245" t="s">
        <v>250</v>
      </c>
      <c r="C583" s="249" t="s">
        <v>1722</v>
      </c>
      <c r="D583" s="244" t="s">
        <v>2</v>
      </c>
      <c r="E583" s="290">
        <f>VLOOKUP(B583,[3]IN_!$A:$L,12,)</f>
        <v>13969.284097231137</v>
      </c>
      <c r="G583" s="193"/>
    </row>
    <row r="584" spans="2:7" ht="15" customHeight="1" thickBot="1" x14ac:dyDescent="0.25">
      <c r="B584" s="245" t="s">
        <v>211</v>
      </c>
      <c r="C584" s="246" t="s">
        <v>1723</v>
      </c>
      <c r="D584" s="244" t="s">
        <v>2</v>
      </c>
      <c r="E584" s="290">
        <f>VLOOKUP(B584,[3]IN_!$A:$L,12,)</f>
        <v>171920.2550121003</v>
      </c>
      <c r="G584" s="193"/>
    </row>
    <row r="585" spans="2:7" ht="15" customHeight="1" thickBot="1" x14ac:dyDescent="0.25">
      <c r="B585" s="242" t="s">
        <v>227</v>
      </c>
      <c r="C585" s="243" t="s">
        <v>1724</v>
      </c>
      <c r="D585" s="244" t="s">
        <v>2</v>
      </c>
      <c r="E585" s="290">
        <f>VLOOKUP(B585,[3]IN_!$A:$L,12,)</f>
        <v>9549.4216470425363</v>
      </c>
      <c r="G585" s="193"/>
    </row>
    <row r="586" spans="2:7" ht="15" customHeight="1" thickBot="1" x14ac:dyDescent="0.25">
      <c r="B586" s="242" t="s">
        <v>249</v>
      </c>
      <c r="C586" s="243" t="s">
        <v>1725</v>
      </c>
      <c r="D586" s="244" t="s">
        <v>2</v>
      </c>
      <c r="E586" s="290">
        <f>VLOOKUP(B586,[3]IN_!$A:$L,12,)</f>
        <v>1054.849676632087</v>
      </c>
      <c r="G586" s="193"/>
    </row>
    <row r="587" spans="2:7" ht="15" customHeight="1" thickBot="1" x14ac:dyDescent="0.25">
      <c r="B587" s="242" t="s">
        <v>222</v>
      </c>
      <c r="C587" s="243" t="s">
        <v>1726</v>
      </c>
      <c r="D587" s="244" t="s">
        <v>3</v>
      </c>
      <c r="E587" s="290">
        <f>VLOOKUP(B587,[3]IN_!$A:$L,12,)</f>
        <v>249741.73574860403</v>
      </c>
      <c r="G587" s="193"/>
    </row>
    <row r="588" spans="2:7" ht="15" customHeight="1" thickBot="1" x14ac:dyDescent="0.25">
      <c r="B588" s="245" t="s">
        <v>221</v>
      </c>
      <c r="C588" s="246" t="s">
        <v>1727</v>
      </c>
      <c r="D588" s="244" t="s">
        <v>3</v>
      </c>
      <c r="E588" s="290">
        <f>VLOOKUP(B588,[3]IN_!$A:$L,12,)</f>
        <v>477943.27525900275</v>
      </c>
      <c r="G588" s="193"/>
    </row>
    <row r="589" spans="2:7" ht="15" customHeight="1" thickBot="1" x14ac:dyDescent="0.25">
      <c r="B589" s="242" t="s">
        <v>220</v>
      </c>
      <c r="C589" s="243" t="s">
        <v>1728</v>
      </c>
      <c r="D589" s="244" t="s">
        <v>3</v>
      </c>
      <c r="E589" s="290">
        <f>VLOOKUP(B589,[3]IN_!$A:$L,12,)</f>
        <v>2907675.3841900816</v>
      </c>
      <c r="G589" s="193"/>
    </row>
    <row r="590" spans="2:7" ht="15" customHeight="1" thickBot="1" x14ac:dyDescent="0.25">
      <c r="B590" s="242" t="s">
        <v>219</v>
      </c>
      <c r="C590" s="243" t="s">
        <v>1729</v>
      </c>
      <c r="D590" s="244" t="s">
        <v>3</v>
      </c>
      <c r="E590" s="290">
        <f>VLOOKUP(B590,[3]IN_!$A:$L,12,)</f>
        <v>3668802.1759339576</v>
      </c>
      <c r="G590" s="193"/>
    </row>
    <row r="591" spans="2:7" ht="15" customHeight="1" thickBot="1" x14ac:dyDescent="0.25">
      <c r="B591" s="242" t="s">
        <v>218</v>
      </c>
      <c r="C591" s="243" t="s">
        <v>1730</v>
      </c>
      <c r="D591" s="244" t="s">
        <v>3</v>
      </c>
      <c r="E591" s="290">
        <f>VLOOKUP(B591,[3]IN_!$A:$L,12,)</f>
        <v>4301.2066995457099</v>
      </c>
      <c r="G591" s="193"/>
    </row>
    <row r="592" spans="2:7" ht="15" customHeight="1" thickBot="1" x14ac:dyDescent="0.25">
      <c r="B592" s="245" t="s">
        <v>248</v>
      </c>
      <c r="C592" s="246" t="s">
        <v>1731</v>
      </c>
      <c r="D592" s="244" t="s">
        <v>2</v>
      </c>
      <c r="E592" s="290">
        <f>VLOOKUP(B592,[3]IN_!$A:$L,12,)</f>
        <v>8408.430731315837</v>
      </c>
      <c r="G592" s="193"/>
    </row>
    <row r="593" spans="2:7" ht="15" customHeight="1" thickBot="1" x14ac:dyDescent="0.25">
      <c r="B593" s="245" t="s">
        <v>226</v>
      </c>
      <c r="C593" s="246" t="s">
        <v>2035</v>
      </c>
      <c r="D593" s="244" t="s">
        <v>2</v>
      </c>
      <c r="E593" s="290">
        <f>VLOOKUP(B593,[3]IN_!$A:$L,12,)</f>
        <v>19747.69041104128</v>
      </c>
      <c r="G593" s="193"/>
    </row>
    <row r="594" spans="2:7" ht="15" customHeight="1" thickBot="1" x14ac:dyDescent="0.25">
      <c r="B594" s="245" t="s">
        <v>448</v>
      </c>
      <c r="C594" s="249" t="s">
        <v>449</v>
      </c>
      <c r="D594" s="244" t="s">
        <v>2</v>
      </c>
      <c r="E594" s="290">
        <f>VLOOKUP(B594,[3]IN_!$A:$L,12,)</f>
        <v>2009.1849783908854</v>
      </c>
      <c r="G594" s="193"/>
    </row>
    <row r="595" spans="2:7" ht="15" customHeight="1" thickBot="1" x14ac:dyDescent="0.25">
      <c r="B595" s="245" t="s">
        <v>446</v>
      </c>
      <c r="C595" s="249" t="s">
        <v>447</v>
      </c>
      <c r="D595" s="244" t="s">
        <v>2</v>
      </c>
      <c r="E595" s="290">
        <f>VLOOKUP(B595,[3]IN_!$A:$L,12,)</f>
        <v>3083.6998139490956</v>
      </c>
      <c r="G595" s="193"/>
    </row>
    <row r="596" spans="2:7" ht="15" customHeight="1" thickBot="1" x14ac:dyDescent="0.25">
      <c r="B596" s="245" t="s">
        <v>444</v>
      </c>
      <c r="C596" s="249" t="s">
        <v>1186</v>
      </c>
      <c r="D596" s="244" t="s">
        <v>2</v>
      </c>
      <c r="E596" s="290">
        <f>VLOOKUP(B596,[3]IN_!$A:$L,12,)</f>
        <v>1581.6741702503721</v>
      </c>
      <c r="G596" s="193"/>
    </row>
    <row r="597" spans="2:7" ht="15" customHeight="1" thickBot="1" x14ac:dyDescent="0.25">
      <c r="B597" s="245" t="s">
        <v>442</v>
      </c>
      <c r="C597" s="249" t="s">
        <v>443</v>
      </c>
      <c r="D597" s="244" t="s">
        <v>2</v>
      </c>
      <c r="E597" s="290">
        <f>VLOOKUP(B597,[3]IN_!$A:$L,12,)</f>
        <v>2098.913372803785</v>
      </c>
      <c r="G597" s="193"/>
    </row>
    <row r="598" spans="2:7" ht="15" customHeight="1" thickBot="1" x14ac:dyDescent="0.25">
      <c r="B598" s="245" t="s">
        <v>440</v>
      </c>
      <c r="C598" s="249" t="s">
        <v>441</v>
      </c>
      <c r="D598" s="244" t="s">
        <v>2</v>
      </c>
      <c r="E598" s="290">
        <f>VLOOKUP(B598,[3]IN_!$A:$L,12,)</f>
        <v>1476.6132262428077</v>
      </c>
      <c r="G598" s="193"/>
    </row>
    <row r="599" spans="2:7" ht="15" customHeight="1" thickBot="1" x14ac:dyDescent="0.25">
      <c r="B599" s="245" t="s">
        <v>438</v>
      </c>
      <c r="C599" s="249" t="s">
        <v>1187</v>
      </c>
      <c r="D599" s="244" t="s">
        <v>2</v>
      </c>
      <c r="E599" s="290">
        <f>VLOOKUP(B599,[3]IN_!$A:$L,12,)</f>
        <v>316.58035166527543</v>
      </c>
      <c r="G599" s="193"/>
    </row>
    <row r="600" spans="2:7" ht="15" customHeight="1" thickBot="1" x14ac:dyDescent="0.25">
      <c r="B600" s="245" t="s">
        <v>436</v>
      </c>
      <c r="C600" s="249" t="s">
        <v>1188</v>
      </c>
      <c r="D600" s="244" t="s">
        <v>2</v>
      </c>
      <c r="E600" s="290">
        <f>VLOOKUP(B600,[3]IN_!$A:$L,12,)</f>
        <v>488.05891801691956</v>
      </c>
      <c r="G600" s="193"/>
    </row>
    <row r="601" spans="2:7" ht="15" customHeight="1" thickBot="1" x14ac:dyDescent="0.25">
      <c r="B601" s="245" t="s">
        <v>434</v>
      </c>
      <c r="C601" s="249" t="s">
        <v>1189</v>
      </c>
      <c r="D601" s="244" t="s">
        <v>2</v>
      </c>
      <c r="E601" s="290">
        <f>VLOOKUP(B601,[3]IN_!$A:$L,12,)</f>
        <v>840.66232139427404</v>
      </c>
      <c r="G601" s="193"/>
    </row>
    <row r="602" spans="2:7" ht="15" customHeight="1" thickBot="1" x14ac:dyDescent="0.25">
      <c r="B602" s="245" t="s">
        <v>432</v>
      </c>
      <c r="C602" s="249" t="s">
        <v>1190</v>
      </c>
      <c r="D602" s="244" t="s">
        <v>2</v>
      </c>
      <c r="E602" s="290">
        <f>VLOOKUP(B602,[3]IN_!$A:$L,12,)</f>
        <v>1114.9521124250593</v>
      </c>
      <c r="G602" s="193"/>
    </row>
    <row r="603" spans="2:7" ht="15" customHeight="1" thickBot="1" x14ac:dyDescent="0.25">
      <c r="B603" s="245" t="s">
        <v>1191</v>
      </c>
      <c r="C603" s="249" t="s">
        <v>1192</v>
      </c>
      <c r="D603" s="244" t="s">
        <v>2</v>
      </c>
      <c r="E603" s="290">
        <f>VLOOKUP(B603,[3]IN_!$A:$L,12,)</f>
        <v>15482.955851358032</v>
      </c>
      <c r="G603" s="193"/>
    </row>
    <row r="604" spans="2:7" ht="15" customHeight="1" thickBot="1" x14ac:dyDescent="0.25">
      <c r="B604" s="245" t="s">
        <v>430</v>
      </c>
      <c r="C604" s="249" t="s">
        <v>1193</v>
      </c>
      <c r="D604" s="244" t="s">
        <v>2</v>
      </c>
      <c r="E604" s="290">
        <f>VLOOKUP(B604,[3]IN_!$A:$L,12,)</f>
        <v>273.92047947590373</v>
      </c>
      <c r="G604" s="193"/>
    </row>
    <row r="605" spans="2:7" ht="15" customHeight="1" thickBot="1" x14ac:dyDescent="0.25">
      <c r="B605" s="245" t="s">
        <v>428</v>
      </c>
      <c r="C605" s="249" t="s">
        <v>1194</v>
      </c>
      <c r="D605" s="244" t="s">
        <v>2</v>
      </c>
      <c r="E605" s="290">
        <f>VLOOKUP(B605,[3]IN_!$A:$L,12,)</f>
        <v>370.23798231849759</v>
      </c>
      <c r="G605" s="193"/>
    </row>
    <row r="606" spans="2:7" ht="15" customHeight="1" thickBot="1" x14ac:dyDescent="0.25">
      <c r="B606" s="245" t="s">
        <v>426</v>
      </c>
      <c r="C606" s="249" t="s">
        <v>1195</v>
      </c>
      <c r="D606" s="244" t="s">
        <v>2</v>
      </c>
      <c r="E606" s="290">
        <f>VLOOKUP(B606,[3]IN_!$A:$L,12,)</f>
        <v>7086.9658744304088</v>
      </c>
      <c r="G606" s="193"/>
    </row>
    <row r="607" spans="2:7" ht="15" customHeight="1" thickBot="1" x14ac:dyDescent="0.25">
      <c r="B607" s="245" t="s">
        <v>424</v>
      </c>
      <c r="C607" s="249" t="s">
        <v>1196</v>
      </c>
      <c r="D607" s="244" t="s">
        <v>2</v>
      </c>
      <c r="E607" s="290">
        <f>VLOOKUP(B607,[3]IN_!$A:$L,12,)</f>
        <v>1295.2743035528035</v>
      </c>
      <c r="G607" s="193"/>
    </row>
    <row r="608" spans="2:7" ht="15" customHeight="1" thickBot="1" x14ac:dyDescent="0.25">
      <c r="B608" s="245" t="s">
        <v>422</v>
      </c>
      <c r="C608" s="249" t="s">
        <v>1197</v>
      </c>
      <c r="D608" s="244" t="s">
        <v>2</v>
      </c>
      <c r="E608" s="290">
        <f>VLOOKUP(B608,[3]IN_!$A:$L,12,)</f>
        <v>2066.8253117191607</v>
      </c>
      <c r="G608" s="193"/>
    </row>
    <row r="609" spans="2:7" ht="15" customHeight="1" thickBot="1" x14ac:dyDescent="0.25">
      <c r="B609" s="245" t="s">
        <v>420</v>
      </c>
      <c r="C609" s="249" t="s">
        <v>1198</v>
      </c>
      <c r="D609" s="244" t="s">
        <v>2</v>
      </c>
      <c r="E609" s="290">
        <f>VLOOKUP(B609,[3]IN_!$A:$L,12,)</f>
        <v>2306.342613094861</v>
      </c>
      <c r="G609" s="193"/>
    </row>
    <row r="610" spans="2:7" ht="15" customHeight="1" thickBot="1" x14ac:dyDescent="0.25">
      <c r="B610" s="245" t="s">
        <v>418</v>
      </c>
      <c r="C610" s="249" t="s">
        <v>1199</v>
      </c>
      <c r="D610" s="244" t="s">
        <v>2</v>
      </c>
      <c r="E610" s="290">
        <f>VLOOKUP(B610,[3]IN_!$A:$L,12,)</f>
        <v>617.74164555779566</v>
      </c>
      <c r="G610" s="193"/>
    </row>
    <row r="611" spans="2:7" ht="15" customHeight="1" thickBot="1" x14ac:dyDescent="0.25">
      <c r="B611" s="245" t="s">
        <v>416</v>
      </c>
      <c r="C611" s="249" t="s">
        <v>1200</v>
      </c>
      <c r="D611" s="244" t="s">
        <v>2</v>
      </c>
      <c r="E611" s="290">
        <f>VLOOKUP(B611,[3]IN_!$A:$L,12,)</f>
        <v>945.82222944193438</v>
      </c>
      <c r="G611" s="193"/>
    </row>
    <row r="612" spans="2:7" ht="15" customHeight="1" thickBot="1" x14ac:dyDescent="0.25">
      <c r="B612" s="245" t="s">
        <v>414</v>
      </c>
      <c r="C612" s="249" t="s">
        <v>415</v>
      </c>
      <c r="D612" s="244" t="s">
        <v>2</v>
      </c>
      <c r="E612" s="290">
        <f>VLOOKUP(B612,[3]IN_!$A:$L,12,)</f>
        <v>7033.3012031342523</v>
      </c>
      <c r="G612" s="193"/>
    </row>
    <row r="613" spans="2:7" ht="15" customHeight="1" thickBot="1" x14ac:dyDescent="0.25">
      <c r="B613" s="245" t="s">
        <v>412</v>
      </c>
      <c r="C613" s="249" t="s">
        <v>413</v>
      </c>
      <c r="D613" s="244" t="s">
        <v>2</v>
      </c>
      <c r="E613" s="290">
        <f>VLOOKUP(B613,[3]IN_!$A:$L,12,)</f>
        <v>9001.8735729254731</v>
      </c>
      <c r="G613" s="193"/>
    </row>
    <row r="614" spans="2:7" ht="15" customHeight="1" thickBot="1" x14ac:dyDescent="0.25">
      <c r="B614" s="245" t="s">
        <v>410</v>
      </c>
      <c r="C614" s="249" t="s">
        <v>411</v>
      </c>
      <c r="D614" s="244" t="s">
        <v>2</v>
      </c>
      <c r="E614" s="290">
        <f>VLOOKUP(B614,[3]IN_!$A:$L,12,)</f>
        <v>16212.717081262663</v>
      </c>
      <c r="G614" s="193"/>
    </row>
    <row r="615" spans="2:7" ht="15" customHeight="1" thickBot="1" x14ac:dyDescent="0.25">
      <c r="B615" s="245" t="s">
        <v>408</v>
      </c>
      <c r="C615" s="249" t="s">
        <v>1201</v>
      </c>
      <c r="D615" s="244" t="s">
        <v>2</v>
      </c>
      <c r="E615" s="290">
        <f>VLOOKUP(B615,[3]IN_!$A:$L,12,)</f>
        <v>4926.3950188401332</v>
      </c>
      <c r="G615" s="193"/>
    </row>
    <row r="616" spans="2:7" ht="15" customHeight="1" thickBot="1" x14ac:dyDescent="0.25">
      <c r="B616" s="242" t="s">
        <v>407</v>
      </c>
      <c r="C616" s="243" t="s">
        <v>1732</v>
      </c>
      <c r="D616" s="244" t="s">
        <v>2</v>
      </c>
      <c r="E616" s="290">
        <f>VLOOKUP(B616,[3]IN_!$A:$L,12,)</f>
        <v>10185.85253524978</v>
      </c>
      <c r="G616" s="193"/>
    </row>
    <row r="617" spans="2:7" ht="15" customHeight="1" thickBot="1" x14ac:dyDescent="0.25">
      <c r="B617" s="242" t="s">
        <v>247</v>
      </c>
      <c r="C617" s="243" t="s">
        <v>1733</v>
      </c>
      <c r="D617" s="244" t="s">
        <v>2</v>
      </c>
      <c r="E617" s="290">
        <f>VLOOKUP(B617,[3]IN_!$A:$L,12,)</f>
        <v>10758.431133423252</v>
      </c>
      <c r="G617" s="193"/>
    </row>
    <row r="618" spans="2:7" ht="15" customHeight="1" thickBot="1" x14ac:dyDescent="0.25">
      <c r="B618" s="245" t="s">
        <v>401</v>
      </c>
      <c r="C618" s="246" t="s">
        <v>1734</v>
      </c>
      <c r="D618" s="244" t="s">
        <v>4</v>
      </c>
      <c r="E618" s="290">
        <f>VLOOKUP(B618,[3]IN_!$A:$L,12,)</f>
        <v>567194.17440050235</v>
      </c>
      <c r="G618" s="193"/>
    </row>
    <row r="619" spans="2:7" ht="15" customHeight="1" thickBot="1" x14ac:dyDescent="0.25">
      <c r="B619" s="250" t="s">
        <v>280</v>
      </c>
      <c r="C619" s="251" t="s">
        <v>1735</v>
      </c>
      <c r="D619" s="244" t="s">
        <v>4</v>
      </c>
      <c r="E619" s="290">
        <f>VLOOKUP(B619,[3]IN_!$A:$L,12,)</f>
        <v>674748.20929978834</v>
      </c>
      <c r="G619" s="193"/>
    </row>
    <row r="620" spans="2:7" ht="15" customHeight="1" thickBot="1" x14ac:dyDescent="0.25">
      <c r="B620" s="245" t="s">
        <v>203</v>
      </c>
      <c r="C620" s="246" t="s">
        <v>1736</v>
      </c>
      <c r="D620" s="244" t="s">
        <v>3</v>
      </c>
      <c r="E620" s="290">
        <f>VLOOKUP(B620,[3]IN_!$A:$L,12,)</f>
        <v>8381.0678825466512</v>
      </c>
      <c r="G620" s="193"/>
    </row>
    <row r="621" spans="2:7" ht="15" customHeight="1" thickBot="1" x14ac:dyDescent="0.25">
      <c r="B621" s="245" t="s">
        <v>202</v>
      </c>
      <c r="C621" s="246" t="s">
        <v>1737</v>
      </c>
      <c r="D621" s="244" t="s">
        <v>3</v>
      </c>
      <c r="E621" s="290">
        <f>VLOOKUP(B621,[3]IN_!$A:$L,12,)</f>
        <v>15326.787345406432</v>
      </c>
      <c r="G621" s="193"/>
    </row>
    <row r="622" spans="2:7" ht="15" customHeight="1" thickBot="1" x14ac:dyDescent="0.25">
      <c r="B622" s="245" t="s">
        <v>208</v>
      </c>
      <c r="C622" s="246" t="s">
        <v>1738</v>
      </c>
      <c r="D622" s="244" t="s">
        <v>3</v>
      </c>
      <c r="E622" s="290">
        <f>VLOOKUP(B622,[3]IN_!$A:$L,12,)</f>
        <v>4797.5952901267447</v>
      </c>
      <c r="G622" s="193"/>
    </row>
    <row r="623" spans="2:7" ht="15" customHeight="1" thickBot="1" x14ac:dyDescent="0.25">
      <c r="B623" s="242" t="s">
        <v>196</v>
      </c>
      <c r="C623" s="243" t="s">
        <v>1739</v>
      </c>
      <c r="D623" s="244" t="s">
        <v>4</v>
      </c>
      <c r="E623" s="290">
        <f>VLOOKUP(B623,[3]IN_!$A:$L,12,)</f>
        <v>4527.6097919090653</v>
      </c>
      <c r="G623" s="193"/>
    </row>
    <row r="624" spans="2:7" ht="15" customHeight="1" thickBot="1" x14ac:dyDescent="0.25">
      <c r="B624" s="242" t="s">
        <v>195</v>
      </c>
      <c r="C624" s="243" t="s">
        <v>1740</v>
      </c>
      <c r="D624" s="244" t="s">
        <v>4</v>
      </c>
      <c r="E624" s="290">
        <f>VLOOKUP(B624,[3]IN_!$A:$L,12,)</f>
        <v>3878.0254477685303</v>
      </c>
      <c r="G624" s="193"/>
    </row>
    <row r="625" spans="2:7" ht="15" customHeight="1" thickBot="1" x14ac:dyDescent="0.25">
      <c r="B625" s="245" t="s">
        <v>207</v>
      </c>
      <c r="C625" s="246" t="s">
        <v>1741</v>
      </c>
      <c r="D625" s="244" t="s">
        <v>3</v>
      </c>
      <c r="E625" s="290">
        <f>VLOOKUP(B625,[3]IN_!$A:$L,12,)</f>
        <v>5112.4374121942255</v>
      </c>
      <c r="G625" s="193"/>
    </row>
    <row r="626" spans="2:7" ht="15" customHeight="1" thickBot="1" x14ac:dyDescent="0.25">
      <c r="B626" s="245" t="s">
        <v>205</v>
      </c>
      <c r="C626" s="246" t="s">
        <v>1742</v>
      </c>
      <c r="D626" s="244" t="s">
        <v>3</v>
      </c>
      <c r="E626" s="290">
        <f>VLOOKUP(B626,[3]IN_!$A:$L,12,)</f>
        <v>6355.172224307451</v>
      </c>
      <c r="G626" s="193"/>
    </row>
    <row r="627" spans="2:7" ht="15" customHeight="1" thickBot="1" x14ac:dyDescent="0.25">
      <c r="B627" s="245" t="s">
        <v>199</v>
      </c>
      <c r="C627" s="246" t="s">
        <v>1743</v>
      </c>
      <c r="D627" s="244" t="s">
        <v>2</v>
      </c>
      <c r="E627" s="290">
        <f>VLOOKUP(B627,[3]IN_!$A:$L,12,)</f>
        <v>1101.8027123513345</v>
      </c>
      <c r="G627" s="193"/>
    </row>
    <row r="628" spans="2:7" ht="15" customHeight="1" thickBot="1" x14ac:dyDescent="0.25">
      <c r="B628" s="245" t="s">
        <v>198</v>
      </c>
      <c r="C628" s="246" t="s">
        <v>1744</v>
      </c>
      <c r="D628" s="244" t="s">
        <v>2</v>
      </c>
      <c r="E628" s="290">
        <f>VLOOKUP(B628,[3]IN_!$A:$L,12,)</f>
        <v>2845.5736547234815</v>
      </c>
      <c r="G628" s="193"/>
    </row>
    <row r="629" spans="2:7" ht="15" customHeight="1" thickBot="1" x14ac:dyDescent="0.25">
      <c r="B629" s="245" t="s">
        <v>188</v>
      </c>
      <c r="C629" s="246" t="s">
        <v>1745</v>
      </c>
      <c r="D629" s="244" t="s">
        <v>3</v>
      </c>
      <c r="E629" s="290">
        <f>VLOOKUP(B629,[3]IN_!$A:$L,12,)</f>
        <v>34864.02041073743</v>
      </c>
      <c r="G629" s="193"/>
    </row>
    <row r="630" spans="2:7" ht="15" customHeight="1" thickBot="1" x14ac:dyDescent="0.25">
      <c r="B630" s="245" t="s">
        <v>192</v>
      </c>
      <c r="C630" s="246" t="s">
        <v>1746</v>
      </c>
      <c r="D630" s="244" t="s">
        <v>3</v>
      </c>
      <c r="E630" s="290">
        <f>VLOOKUP(B630,[3]IN_!$A:$L,12,)</f>
        <v>56838.383297022287</v>
      </c>
      <c r="G630" s="193"/>
    </row>
    <row r="631" spans="2:7" ht="15" customHeight="1" thickBot="1" x14ac:dyDescent="0.25">
      <c r="B631" s="245" t="s">
        <v>187</v>
      </c>
      <c r="C631" s="246" t="s">
        <v>1747</v>
      </c>
      <c r="D631" s="244" t="s">
        <v>3</v>
      </c>
      <c r="E631" s="290">
        <f>VLOOKUP(B631,[3]IN_!$A:$L,12,)</f>
        <v>29269.043634728041</v>
      </c>
      <c r="G631" s="193"/>
    </row>
    <row r="632" spans="2:7" ht="15" customHeight="1" thickBot="1" x14ac:dyDescent="0.25">
      <c r="B632" s="245" t="s">
        <v>190</v>
      </c>
      <c r="C632" s="246" t="s">
        <v>1748</v>
      </c>
      <c r="D632" s="244" t="s">
        <v>3</v>
      </c>
      <c r="E632" s="290">
        <f>VLOOKUP(B632,[3]IN_!$A:$L,12,)</f>
        <v>19798.852619670117</v>
      </c>
      <c r="G632" s="193"/>
    </row>
    <row r="633" spans="2:7" ht="15" customHeight="1" thickBot="1" x14ac:dyDescent="0.25">
      <c r="B633" s="242" t="s">
        <v>186</v>
      </c>
      <c r="C633" s="243" t="s">
        <v>1749</v>
      </c>
      <c r="D633" s="244" t="s">
        <v>3</v>
      </c>
      <c r="E633" s="290">
        <f>VLOOKUP(B633,[3]IN_!$A:$L,12,)</f>
        <v>60390.44838918966</v>
      </c>
      <c r="G633" s="193"/>
    </row>
    <row r="634" spans="2:7" ht="15" customHeight="1" thickBot="1" x14ac:dyDescent="0.25">
      <c r="B634" s="242" t="s">
        <v>185</v>
      </c>
      <c r="C634" s="243" t="s">
        <v>1750</v>
      </c>
      <c r="D634" s="244" t="s">
        <v>3</v>
      </c>
      <c r="E634" s="290">
        <f>VLOOKUP(B634,[3]IN_!$A:$L,12,)</f>
        <v>60853.551305168723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290">
        <f>VLOOKUP(B635,[3]IN_!$A:$L,12,)</f>
        <v>155027.08260942996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21656205876.269482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36688.10002759123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VLOOKUP($B9,IN_12_25!$B:$E,4,)</f>
        <v>319.67613335674343</v>
      </c>
      <c r="G9" s="13">
        <f>F9*E9</f>
        <v>2224.9458881629344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VLOOKUP($B10,IN_12_25!$B:$E,4,)</f>
        <v>654.21194535397024</v>
      </c>
      <c r="G10" s="13">
        <f>F10*E10</f>
        <v>2701.8953343118969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VLOOKUP($B11,IN_12_25!$B:$E,4,)</f>
        <v>287674.7549853212</v>
      </c>
      <c r="G11" s="13">
        <f>F11*E11</f>
        <v>15822.111524192665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VLOOKUP($B12,IN_12_25!$B:$E,4,)</f>
        <v>17929.510087667808</v>
      </c>
      <c r="G12" s="13">
        <f>F12*E12</f>
        <v>842.68697412038694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VLOOKUP($B14,IN_12_25!$B:$E,4,)</f>
        <v>8624.2106872727272</v>
      </c>
      <c r="G14" s="13">
        <f>F14*E14</f>
        <v>14747.400275236363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VLOOKUP($B16,IN_12_25!$B:$E,4,)</f>
        <v>205329.43033351956</v>
      </c>
      <c r="G16" s="17">
        <f>F16*E16</f>
        <v>349.06003156698324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261774.27908837787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VLOOKUP($B22,IN_12_25!$B:$E,4,)</f>
        <v>319.67613335674343</v>
      </c>
      <c r="G22" s="13">
        <f>F22*E22</f>
        <v>18413.345281348422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VLOOKUP($B23,IN_12_25!$B:$E,4,)</f>
        <v>654.21194535397024</v>
      </c>
      <c r="G23" s="13">
        <f>F23*E23</f>
        <v>22374.048531105786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VLOOKUP($B24,IN_12_25!$B:$E,4,)</f>
        <v>287674.7549853212</v>
      </c>
      <c r="G24" s="13">
        <f>F24*E24</f>
        <v>115069.90199412848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VLOOKUP($B25,IN_12_25!$B:$E,4,)</f>
        <v>17929.510087667808</v>
      </c>
      <c r="G25" s="13">
        <f>F25*E25</f>
        <v>6902.8613837521061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VLOOKUP($B27,IN_12_25!$B:$E,4,)</f>
        <v>8624.2106872727272</v>
      </c>
      <c r="G27" s="13">
        <f>F27*E27</f>
        <v>98316.001834909097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VLOOKUP($B29,IN_12_25!$B:$E,4,)</f>
        <v>205329.43033351956</v>
      </c>
      <c r="G29" s="17">
        <f>F29*E29</f>
        <v>698.12006313396648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284036.46478196164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VLOOKUP($B35,IN_12_25!$B:$E,4,)</f>
        <v>319.67613335674343</v>
      </c>
      <c r="G35" s="13">
        <f>F35*E35</f>
        <v>18413.345281348422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VLOOKUP($B36,IN_12_25!$B:$E,4,)</f>
        <v>654.21194535397024</v>
      </c>
      <c r="G36" s="13">
        <f>F36*E36</f>
        <v>25318.00228519865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VLOOKUP($B37,IN_12_25!$B:$E,4,)</f>
        <v>287674.7549853212</v>
      </c>
      <c r="G37" s="13">
        <f>F37*E37</f>
        <v>115069.90199412848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VLOOKUP($B38,IN_12_25!$B:$E,4,)</f>
        <v>17929.510087667808</v>
      </c>
      <c r="G38" s="13">
        <f>F38*E38</f>
        <v>6902.8613837521061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VLOOKUP($B40,IN_12_25!$B:$E,4,)</f>
        <v>8624.2106872727272</v>
      </c>
      <c r="G40" s="13">
        <f>F40*E40</f>
        <v>117634.23377440001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VLOOKUP($B42,IN_12_25!$B:$E,4,)</f>
        <v>205329.43033351956</v>
      </c>
      <c r="G42" s="17">
        <f>F42*E42</f>
        <v>698.12006313396648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24457.609400847658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VLOOKUP($B48,IN_12_25!$B:$E,4,)</f>
        <v>4939.6744895154879</v>
      </c>
      <c r="G48" s="13">
        <f>F48*E48</f>
        <v>1481.9023468546463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VLOOKUP($B49,IN_12_25!$B:$E,4,)</f>
        <v>319.67613335674343</v>
      </c>
      <c r="G49" s="13">
        <f>F49*E49</f>
        <v>664.92635738202637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VLOOKUP($B50,IN_12_25!$B:$E,4,)</f>
        <v>654.21194535397024</v>
      </c>
      <c r="G50" s="13">
        <f>F50*E50</f>
        <v>1511.2295937676713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VLOOKUP($B51,IN_12_25!$B:$E,4,)</f>
        <v>639.67684031588897</v>
      </c>
      <c r="G51" s="13">
        <f>F51*E51</f>
        <v>10874.506285370113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VLOOKUP($B52,IN_12_25!$B:$E,4,)</f>
        <v>17929.510087667808</v>
      </c>
      <c r="G52" s="13">
        <f>F52*E52</f>
        <v>233.0836311396815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VLOOKUP($B54,IN_12_25!$B:$E,4,)</f>
        <v>8624.2106872727272</v>
      </c>
      <c r="G54" s="13">
        <f>F54*E54</f>
        <v>9486.6317560000007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VLOOKUP($B56,IN_12_25!$B:$E,4,)</f>
        <v>205329.43033351956</v>
      </c>
      <c r="G56" s="17">
        <f>F56*E56</f>
        <v>205.32943033351955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29391.000118074731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VLOOKUP($B62,IN_12_25!$B:$E,4,)</f>
        <v>319.67613335674343</v>
      </c>
      <c r="G62" s="13">
        <f>F62*E62</f>
        <v>923.86402540098857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VLOOKUP($B63,IN_12_25!$B:$E,4,)</f>
        <v>654.21194535397024</v>
      </c>
      <c r="G63" s="13">
        <f>F63*E63</f>
        <v>2158.8994196681015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VLOOKUP($B64,IN_12_25!$B:$E,4,)</f>
        <v>824.52337694244045</v>
      </c>
      <c r="G64" s="13">
        <f>F64*E64</f>
        <v>14016.897408021488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VLOOKUP($B65,IN_12_25!$B:$E,4,)</f>
        <v>17929.510087667808</v>
      </c>
      <c r="G65" s="13">
        <f>F65*E65</f>
        <v>340.66069166568832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VLOOKUP($B67,IN_12_25!$B:$E,4,)</f>
        <v>8624.2106872727272</v>
      </c>
      <c r="G67" s="13">
        <f>F67*E67</f>
        <v>11642.684427818183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VLOOKUP($B69,IN_12_25!$B:$E,4,)</f>
        <v>205329.43033351956</v>
      </c>
      <c r="G69" s="17">
        <f>F69*E69</f>
        <v>307.99414550027933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36689.261932013644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VLOOKUP($B75,IN_12_25!$B:$E,4,)</f>
        <v>319.67613335674343</v>
      </c>
      <c r="G75" s="13">
        <f>F75*E75</f>
        <v>1342.6397600983225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VLOOKUP($B76,IN_12_25!$B:$E,4,)</f>
        <v>654.21194535397024</v>
      </c>
      <c r="G76" s="13">
        <f>F76*E76</f>
        <v>1570.1086688495286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VLOOKUP($B77,IN_12_25!$B:$E,4,)</f>
        <v>1173.2612846542722</v>
      </c>
      <c r="G77" s="13">
        <f>F77*E77</f>
        <v>19945.441839122628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VLOOKUP($B78,IN_12_25!$B:$E,4,)</f>
        <v>17929.510087667808</v>
      </c>
      <c r="G78" s="13">
        <f>F78*E78</f>
        <v>484.09677236703084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VLOOKUP($B80,IN_12_25!$B:$E,4,)</f>
        <v>8624.2106872727272</v>
      </c>
      <c r="G80" s="13">
        <f>F80*E80</f>
        <v>12936.316030909091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VLOOKUP($B82,IN_12_25!$B:$E,4,)</f>
        <v>205329.43033351956</v>
      </c>
      <c r="G82" s="17">
        <f>F82*E82</f>
        <v>410.65886066703911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35188.383635085484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VLOOKUP($B88,IN_12_25!$B:$E,4,)</f>
        <v>319.67613335674343</v>
      </c>
      <c r="G88" s="13">
        <f>F88*E88</f>
        <v>1342.6397600983225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VLOOKUP($B89,IN_12_25!$B:$E,4,)</f>
        <v>654.21194535397024</v>
      </c>
      <c r="G89" s="13">
        <f>F89*E89</f>
        <v>1570.1086688495286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VLOOKUP($B90,IN_12_25!$B:$E,4,)</f>
        <v>1537.046961849539</v>
      </c>
      <c r="G90" s="13">
        <f>F90*E90</f>
        <v>18444.563542194468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VLOOKUP($B91,IN_12_25!$B:$E,4,)</f>
        <v>17929.510087667808</v>
      </c>
      <c r="G91" s="13">
        <f>F91*E91</f>
        <v>484.09677236703084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VLOOKUP($B93,IN_12_25!$B:$E,4,)</f>
        <v>8624.2106872727272</v>
      </c>
      <c r="G93" s="13">
        <f>F93*E93</f>
        <v>12936.316030909091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VLOOKUP($B95,IN_12_25!$B:$E,4,)</f>
        <v>205329.43033351956</v>
      </c>
      <c r="G95" s="17">
        <f>F95*E95</f>
        <v>410.65886066703911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46761.948289637454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VLOOKUP($B101,IN_12_25!$B:$E,4,)</f>
        <v>319.67613335674343</v>
      </c>
      <c r="G101" s="13">
        <f>F101*E101</f>
        <v>644.1474087138381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VLOOKUP($B102,IN_12_25!$B:$E,4,)</f>
        <v>654.21194535397024</v>
      </c>
      <c r="G102" s="13">
        <f>F102*E102</f>
        <v>1516.4632893305031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VLOOKUP($B103,IN_12_25!$B:$E,4,)</f>
        <v>2045.0923719230591</v>
      </c>
      <c r="G103" s="13">
        <f>F103*E103</f>
        <v>26586.200834999767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VLOOKUP($B104,IN_12_25!$B:$E,4,)</f>
        <v>17929.510087667808</v>
      </c>
      <c r="G104" s="13">
        <f>F104*E104</f>
        <v>233.0836311396815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VLOOKUP($B106,IN_12_25!$B:$E,4,)</f>
        <v>8624.2106872727272</v>
      </c>
      <c r="G106" s="13">
        <f>F106*E106</f>
        <v>12073.894962181817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VLOOKUP($B108,IN_12_25!$B:$E,4,)</f>
        <v>205329.43033351956</v>
      </c>
      <c r="G108" s="17">
        <f>F108*E108</f>
        <v>5708.1581632718435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325563.51491319755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VLOOKUP($B114,IN_12_25!$B:$E,4,)</f>
        <v>319.67613335674343</v>
      </c>
      <c r="G114" s="13">
        <f>F114*E114</f>
        <v>18413.345281348422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VLOOKUP($B115,IN_12_25!$B:$E,4,)</f>
        <v>654.21194535397024</v>
      </c>
      <c r="G115" s="13">
        <f>F115*E115</f>
        <v>38729.347164955041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VLOOKUP($B116,IN_12_25!$B:$E,4,)</f>
        <v>4939.6744895154879</v>
      </c>
      <c r="G116" s="13">
        <f>F116*E116</f>
        <v>10867.283876934074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VLOOKUP($B117,IN_12_25!$B:$E,4,)</f>
        <v>287674.7549853212</v>
      </c>
      <c r="G117" s="13">
        <f>F117*E117</f>
        <v>115069.90199412848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VLOOKUP($B118,IN_12_25!$B:$E,4,)</f>
        <v>17929.510087667808</v>
      </c>
      <c r="G118" s="13">
        <f>F118*E118</f>
        <v>6902.8613837521061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VLOOKUP($B120,IN_12_25!$B:$E,4,)</f>
        <v>8624.2106872727272</v>
      </c>
      <c r="G120" s="13">
        <f>F120*E120</f>
        <v>134882.65514894546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VLOOKUP($B122,IN_12_25!$B:$E,4,)</f>
        <v>205329.43033351956</v>
      </c>
      <c r="G122" s="17">
        <f>F122*E122</f>
        <v>698.12006313396648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333999.10206304648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VLOOKUP($B128,IN_12_25!$B:$E,4,)</f>
        <v>11468.58851173232</v>
      </c>
      <c r="G128" s="13">
        <f t="shared" ref="G128:G134" si="0">F128*E128</f>
        <v>6468.2839206170274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VLOOKUP($B129,IN_12_25!$B:$E,4,)</f>
        <v>50443.672544408204</v>
      </c>
      <c r="G129" s="13">
        <f t="shared" si="0"/>
        <v>1967.3032292319199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VLOOKUP($B130,IN_12_25!$B:$E,4,)</f>
        <v>319.67613335674343</v>
      </c>
      <c r="G130" s="13">
        <f t="shared" si="0"/>
        <v>18413.345281348422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VLOOKUP($B131,IN_12_25!$B:$E,4,)</f>
        <v>654.21194535397024</v>
      </c>
      <c r="G131" s="13">
        <f t="shared" si="0"/>
        <v>38729.347164955041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VLOOKUP($B132,IN_12_25!$B:$E,4,)</f>
        <v>4939.6744895154879</v>
      </c>
      <c r="G132" s="13">
        <f t="shared" si="0"/>
        <v>10867.283876934074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VLOOKUP($B133,IN_12_25!$B:$E,4,)</f>
        <v>287674.7549853212</v>
      </c>
      <c r="G133" s="13">
        <f t="shared" si="0"/>
        <v>115069.90199412848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VLOOKUP($B134,IN_12_25!$B:$E,4,)</f>
        <v>17929.510087667808</v>
      </c>
      <c r="G134" s="13">
        <f t="shared" si="0"/>
        <v>6902.8613837521061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VLOOKUP($B136,IN_12_25!$B:$E,4,)</f>
        <v>8624.2106872727272</v>
      </c>
      <c r="G136" s="13">
        <f>F136*E136</f>
        <v>134882.65514894546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VLOOKUP($B138,IN_12_25!$B:$E,4,)</f>
        <v>205329.43033351956</v>
      </c>
      <c r="G138" s="17">
        <f>F138*E138</f>
        <v>698.12006313396648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14147.558402342776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VLOOKUP($B9,IN_12_25!$B:$E,4,)</f>
        <v>654.21194535397024</v>
      </c>
      <c r="G9" s="13">
        <f>F9*E9</f>
        <v>6542.1194535397026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VLOOKUP($B10,IN_12_25!$B:$E,4,)</f>
        <v>303.48349420825241</v>
      </c>
      <c r="G10" s="13">
        <f>F10*E10</f>
        <v>318.65766891866502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VLOOKUP($B11,IN_12_25!$B:$E,4,)</f>
        <v>1786.8654798203461</v>
      </c>
      <c r="G11" s="13">
        <f>F11*E11</f>
        <v>446.71636995508652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VLOOKUP($B12,IN_12_25!$B:$E,4,)</f>
        <v>17929.510087667808</v>
      </c>
      <c r="G12" s="13">
        <f>F12*E12</f>
        <v>358.59020175335615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VLOOKUP($B13,IN_12_25!$B:$E,4,)</f>
        <v>3420.9391499061371</v>
      </c>
      <c r="G13" s="13">
        <f>F13*E13</f>
        <v>855.23478747653428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VLOOKUP($B15,IN_12_25!$B:$E,4,)</f>
        <v>8624.2106872727272</v>
      </c>
      <c r="G15" s="13">
        <f>F15*E15</f>
        <v>4915.8000917454538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VLOOKUP($B17,IN_12_25!$B:$E,4,)</f>
        <v>205329.43033351956</v>
      </c>
      <c r="G17" s="17">
        <f>F17*E17</f>
        <v>710.43982895397767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25385.774635107166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VLOOKUP($B9,IN_12_25!$B:$E,4,)</f>
        <v>319.67613335674343</v>
      </c>
      <c r="G9" s="13">
        <f>F9*E9</f>
        <v>990.9960134059047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VLOOKUP($B10,IN_12_25!$B:$E,4,)</f>
        <v>654.21194535397024</v>
      </c>
      <c r="G10" s="13">
        <f>F10*E10</f>
        <v>3172.9279349667554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VLOOKUP($B11,IN_12_25!$B:$E,4,)</f>
        <v>1786.8654798203461</v>
      </c>
      <c r="G11" s="13">
        <f>F11*E11</f>
        <v>232.29251237664499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VLOOKUP($B12,IN_12_25!$B:$E,4,)</f>
        <v>17929.510087667808</v>
      </c>
      <c r="G12" s="13">
        <f>F12*E12</f>
        <v>537.88530263003418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VLOOKUP($B14,IN_12_25!$B:$E,4,)</f>
        <v>8624.2106872727272</v>
      </c>
      <c r="G14" s="13">
        <f>F14*E14</f>
        <v>19835.684580727269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VLOOKUP($B16,IN_12_25!$B:$E,4,)</f>
        <v>205329.43033351956</v>
      </c>
      <c r="G16" s="17">
        <f>F16*E16</f>
        <v>615.98829100055866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13680.717463357243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VLOOKUP($B22,IN_12_25!$B:$E,4,)</f>
        <v>319.67613335674343</v>
      </c>
      <c r="G22" s="13">
        <f>F22*E22</f>
        <v>990.9960134059047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VLOOKUP($B23,IN_12_25!$B:$E,4,)</f>
        <v>654.21194535397024</v>
      </c>
      <c r="G23" s="13">
        <f>F23*E23</f>
        <v>1112.1603071017494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VLOOKUP($B24,IN_12_25!$B:$E,4,)</f>
        <v>17929.510087667808</v>
      </c>
      <c r="G24" s="13">
        <f>F24*E24</f>
        <v>448.23775219169522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VLOOKUP($B26,IN_12_25!$B:$E,4,)</f>
        <v>8624.2106872727272</v>
      </c>
      <c r="G26" s="13">
        <f>F26*E26</f>
        <v>10780.26335909091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VLOOKUP($B28,IN_12_25!$B:$E,4,)</f>
        <v>205329.43033351956</v>
      </c>
      <c r="G28" s="17">
        <f>F28*E28</f>
        <v>349.06003156698324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14087.655858452621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VLOOKUP($B34,IN_12_25!$B:$E,4,)</f>
        <v>319.67613335674343</v>
      </c>
      <c r="G34" s="13">
        <f>F34*E34</f>
        <v>767.22272005618424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VLOOKUP($B35,IN_12_25!$B:$E,4,)</f>
        <v>654.21194535397024</v>
      </c>
      <c r="G35" s="13">
        <f>F35*E35</f>
        <v>2878.5325595574691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VLOOKUP($B36,IN_12_25!$B:$E,4,)</f>
        <v>1786.8654798203461</v>
      </c>
      <c r="G36" s="13">
        <f>F36*E36</f>
        <v>232.29251237664499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VLOOKUP($B37,IN_12_25!$B:$E,4,)</f>
        <v>17929.510087667808</v>
      </c>
      <c r="G37" s="13">
        <f>F37*E37</f>
        <v>394.44922192869177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VLOOKUP($B39,IN_12_25!$B:$E,4,)</f>
        <v>8624.2106872727272</v>
      </c>
      <c r="G39" s="13">
        <f>F39*E39</f>
        <v>9486.6317560000007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VLOOKUP($B41,IN_12_25!$B:$E,4,)</f>
        <v>205329.43033351956</v>
      </c>
      <c r="G41" s="17">
        <f>F41*E41</f>
        <v>328.52708853363129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35785.427661699941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VLOOKUP($B47,IN_12_25!$B:$E,4,)</f>
        <v>319.67613335674343</v>
      </c>
      <c r="G47" s="13">
        <f>F47*E47</f>
        <v>351.64374669241778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VLOOKUP($B48,IN_12_25!$B:$E,4,)</f>
        <v>654.21194535397024</v>
      </c>
      <c r="G48" s="13">
        <f>F48*E48</f>
        <v>2616.8477814158809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VLOOKUP($B49,IN_12_25!$B:$E,4,)</f>
        <v>17929.510087667808</v>
      </c>
      <c r="G49" s="13">
        <f>F49*E49</f>
        <v>107.57706052600685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VLOOKUP($B50,IN_12_25!$B:$E,4,)</f>
        <v>1184.0615234985646</v>
      </c>
      <c r="G50" s="13">
        <f>F50*E50</f>
        <v>21313.107422974164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VLOOKUP($B52,IN_12_25!$B:$E,4,)</f>
        <v>8624.2106872727272</v>
      </c>
      <c r="G52" s="13">
        <f>F52*E52</f>
        <v>10780.26335909091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VLOOKUP($B54,IN_12_25!$B:$E,4,)</f>
        <v>205329.43033351956</v>
      </c>
      <c r="G54" s="17">
        <f>F54*E54</f>
        <v>615.98829100055866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16104.222399096761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VLOOKUP($B9,IN_12_25!$B:$E,4,)</f>
        <v>319.67613335674343</v>
      </c>
      <c r="G9" s="13">
        <f>F9*E9</f>
        <v>2237.7329334972042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VLOOKUP($B10,IN_12_25!$B:$E,4,)</f>
        <v>654.21194535397024</v>
      </c>
      <c r="G10" s="13">
        <f>F10*E10</f>
        <v>2682.2689759512778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VLOOKUP($B11,IN_12_25!$B:$E,4,)</f>
        <v>28839.701914821959</v>
      </c>
      <c r="G11" s="13">
        <f>F11*E11</f>
        <v>4325.9552872232935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VLOOKUP($B13,IN_12_25!$B:$E,4,)</f>
        <v>8624.2106872727272</v>
      </c>
      <c r="G13" s="13">
        <f>F13*E13</f>
        <v>6036.9474810909087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VLOOKUP($B15,IN_12_25!$B:$E,4,)</f>
        <v>205329.43033351956</v>
      </c>
      <c r="G15" s="17">
        <f>F15*E15</f>
        <v>821.31772133407821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7535.0630876526593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VLOOKUP($B21,IN_12_25!$B:$E,4,)</f>
        <v>319.67613335674343</v>
      </c>
      <c r="G21" s="13">
        <f>F21*E21</f>
        <v>1118.8664667486021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VLOOKUP($B22,IN_12_25!$B:$E,4,)</f>
        <v>654.21194535397024</v>
      </c>
      <c r="G22" s="13">
        <f>F22*E22</f>
        <v>1341.1344879756389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VLOOKUP($B23,IN_12_25!$B:$E,4,)</f>
        <v>28839.701914821959</v>
      </c>
      <c r="G23" s="13">
        <f>F23*E23</f>
        <v>1009.3895670187686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VLOOKUP($B25,IN_12_25!$B:$E,4,)</f>
        <v>8624.2106872727272</v>
      </c>
      <c r="G25" s="13">
        <f>F25*E25</f>
        <v>3449.6842749090911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VLOOKUP($B27,IN_12_25!$B:$E,4,)</f>
        <v>205329.43033351956</v>
      </c>
      <c r="G27" s="17">
        <f>F27*E27</f>
        <v>615.98829100055866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50442.940477544806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VLOOKUP($B33,IN_12_25!$B:$E,4,)</f>
        <v>319.67613335674343</v>
      </c>
      <c r="G33" s="13">
        <f>F33*E33</f>
        <v>1598.3806667837171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VLOOKUP($B34,IN_12_25!$B:$E,4,)</f>
        <v>654.21194535397024</v>
      </c>
      <c r="G34" s="13">
        <f>F34*E34</f>
        <v>3820.597760867186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VLOOKUP($B35,IN_12_25!$B:$E,4,)</f>
        <v>17929.510087667808</v>
      </c>
      <c r="G35" s="13">
        <f>F35*E35</f>
        <v>537.88530263003418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VLOOKUP($B36,IN_12_25!$B:$E,4,)</f>
        <v>15326.787345406432</v>
      </c>
      <c r="G36" s="13">
        <f>F36*E36</f>
        <v>19311.752055212106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VLOOKUP($B38,IN_12_25!$B:$E,4,)</f>
        <v>8624.2106872727272</v>
      </c>
      <c r="G38" s="13">
        <f>F38*E38</f>
        <v>21560.52671818182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VLOOKUP($B40,IN_12_25!$B:$E,4,)</f>
        <v>205329.43033351956</v>
      </c>
      <c r="G40" s="17">
        <f>F40*E40</f>
        <v>3613.7979738699446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33529.559859557376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VLOOKUP($B46,IN_12_25!$B:$E,4,)</f>
        <v>319.67613335674343</v>
      </c>
      <c r="G46" s="13">
        <f>F46*E46</f>
        <v>1598.3806667837171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VLOOKUP($B47,IN_12_25!$B:$E,4,)</f>
        <v>654.21194535397024</v>
      </c>
      <c r="G47" s="13">
        <f>F47*E47</f>
        <v>3271.0597267698513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VLOOKUP($B48,IN_12_25!$B:$E,4,)</f>
        <v>17929.510087667808</v>
      </c>
      <c r="G48" s="13">
        <f>F48*E48</f>
        <v>537.88530263003418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VLOOKUP($B49,IN_12_25!$B:$E,4,)</f>
        <v>8381.0678825466512</v>
      </c>
      <c r="G49" s="13">
        <f>F49*E49</f>
        <v>10643.956210834247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VLOOKUP($B51,IN_12_25!$B:$E,4,)</f>
        <v>8624.2106872727272</v>
      </c>
      <c r="G51" s="13">
        <f>F51*E51</f>
        <v>14661.158168363636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VLOOKUP($B53,IN_12_25!$B:$E,4,)</f>
        <v>205329.43033351956</v>
      </c>
      <c r="G53" s="17">
        <f>F53*E53</f>
        <v>2817.1197841758881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18933.121980919652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VLOOKUP($B57,IN_12_25!$B:$E,4,)</f>
        <v>379.46225796171115</v>
      </c>
      <c r="G57" s="13">
        <f>F57*E57</f>
        <v>1328.117902865989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VLOOKUP($B58,IN_12_25!$B:$E,4,)</f>
        <v>14644.646196836562</v>
      </c>
      <c r="G58" s="13">
        <f>F58*E58</f>
        <v>146.44646196836561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VLOOKUP($B59,IN_12_25!$B:$E,4,)</f>
        <v>6355.172224307451</v>
      </c>
      <c r="G59" s="13">
        <f>F59*E59</f>
        <v>7117.792891224346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VLOOKUP($B61,IN_12_25!$B:$E,4,)</f>
        <v>8624.2106872727272</v>
      </c>
      <c r="G61" s="13">
        <f>F61*E61</f>
        <v>8624.2106872727272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VLOOKUP($B63,IN_12_25!$B:$E,4,)</f>
        <v>205329.43033351956</v>
      </c>
      <c r="G63" s="17">
        <f>F63*E63</f>
        <v>1716.5540375882233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33896.455707856461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VLOOKUP($B69,IN_12_25!$B:$E,4,)</f>
        <v>379.46225796171115</v>
      </c>
      <c r="G69" s="13">
        <f>F69*E69</f>
        <v>1328.117902865989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VLOOKUP($B70,IN_12_25!$B:$E,4,)</f>
        <v>654.21194535397024</v>
      </c>
      <c r="G70" s="13">
        <f>F70*E70</f>
        <v>9813.179180309553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VLOOKUP($B71,IN_12_25!$B:$E,4,)</f>
        <v>14644.646196836562</v>
      </c>
      <c r="G71" s="13">
        <f>F71*E71</f>
        <v>146.44646196836561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VLOOKUP($B72,IN_12_25!$B:$E,4,)</f>
        <v>17929.510087667808</v>
      </c>
      <c r="G72" s="13">
        <f>F72*E72</f>
        <v>537.88530263003418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VLOOKUP($B73,IN_12_25!$B:$E,4,)</f>
        <v>5112.4374121942255</v>
      </c>
      <c r="G73" s="13">
        <f>F73*E73</f>
        <v>5725.9299016575333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VLOOKUP($B75,IN_12_25!$B:$E,4,)</f>
        <v>8624.2106872727272</v>
      </c>
      <c r="G75" s="13">
        <f>F75*E75</f>
        <v>15523.579237090909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VLOOKUP($B77,IN_12_25!$B:$E,4,)</f>
        <v>205329.43033351956</v>
      </c>
      <c r="G77" s="17">
        <f>F77*E77</f>
        <v>821.31772133407821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21695.965044784429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VLOOKUP($B83,IN_12_25!$B:$E,4,)</f>
        <v>654.21194535397024</v>
      </c>
      <c r="G83" s="13">
        <f>F83*E83</f>
        <v>9813.179180309553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VLOOKUP($B84,IN_12_25!$B:$E,4,)</f>
        <v>17929.510087667808</v>
      </c>
      <c r="G84" s="13">
        <f>F84*E84</f>
        <v>537.88530263003418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VLOOKUP($B86,IN_12_25!$B:$E,4,)</f>
        <v>8624.2106872727272</v>
      </c>
      <c r="G86" s="13">
        <f>F86*E86</f>
        <v>10349.052824727272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VLOOKUP($B88,IN_12_25!$B:$E,4,)</f>
        <v>205329.43033351956</v>
      </c>
      <c r="G88" s="17">
        <f>F88*E88</f>
        <v>995.84773711756986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30433.420746604632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VLOOKUP($B94,IN_12_25!$B:$E,4,)</f>
        <v>654.21194535397024</v>
      </c>
      <c r="G94" s="13">
        <f>F94*E94</f>
        <v>15308.559521282903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VLOOKUP($B95,IN_12_25!$B:$E,4,)</f>
        <v>28839.701914821959</v>
      </c>
      <c r="G95" s="13">
        <f>F95*E95</f>
        <v>3749.1612489268546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VLOOKUP($B97,IN_12_25!$B:$E,4,)</f>
        <v>8624.2106872727272</v>
      </c>
      <c r="G97" s="13">
        <f>F97*E97</f>
        <v>10349.052824727272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VLOOKUP($B99,IN_12_25!$B:$E,4,)</f>
        <v>205329.43033351956</v>
      </c>
      <c r="G99" s="17">
        <f>F99*E99</f>
        <v>1026.6471516675979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62379.856945974789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VLOOKUP($B105,IN_12_25!$B:$E,4,)</f>
        <v>654.21194535397024</v>
      </c>
      <c r="G105" s="13">
        <f>F105*E105</f>
        <v>33168.545629446293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VLOOKUP($B106,IN_12_25!$B:$E,4,)</f>
        <v>28839.701914821959</v>
      </c>
      <c r="G106" s="13">
        <f>F106*E106</f>
        <v>5623.7418733902823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VLOOKUP($B107,IN_12_25!$B:$E,4,)</f>
        <v>8191.6130757458777</v>
      </c>
      <c r="G107" s="13">
        <f>F107*E107</f>
        <v>9829.9356908950522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VLOOKUP($B109,IN_12_25!$B:$E,4,)</f>
        <v>8624.2106872727272</v>
      </c>
      <c r="G109" s="13">
        <f>F109*E109</f>
        <v>12936.316030909091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VLOOKUP($B111,IN_12_25!$B:$E,4,)</f>
        <v>205329.43033351956</v>
      </c>
      <c r="G111" s="17">
        <f>F111*E111</f>
        <v>821.31772133407821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131660.23602447822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VLOOKUP($B9,IN_12_25!$B:$E,4,)</f>
        <v>8509.7048855713401</v>
      </c>
      <c r="G9" s="13">
        <f t="shared" ref="G9:G14" si="0">F9*E9</f>
        <v>9360.6753741284756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VLOOKUP($B10,IN_12_25!$B:$E,4,)</f>
        <v>6451.0129800373579</v>
      </c>
      <c r="G10" s="13">
        <f t="shared" si="0"/>
        <v>1935.3038940112074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VLOOKUP($B11,IN_12_25!$B:$E,4,)</f>
        <v>16681.333857142512</v>
      </c>
      <c r="G11" s="13">
        <f t="shared" si="0"/>
        <v>20017.600628571014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VLOOKUP($B12,IN_12_25!$B:$E,4,)</f>
        <v>2845.5736547234815</v>
      </c>
      <c r="G12" s="13">
        <f t="shared" si="0"/>
        <v>39838.031166128741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VLOOKUP($B13,IN_12_25!$B:$E,4,)</f>
        <v>10168.525891577003</v>
      </c>
      <c r="G13" s="13">
        <f t="shared" si="0"/>
        <v>15252.788837365504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VLOOKUP($B14,IN_12_25!$B:$E,4,)</f>
        <v>839.87679555890736</v>
      </c>
      <c r="G14" s="13">
        <f t="shared" si="0"/>
        <v>1511.7782320060332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VLOOKUP($B16,IN_12_25!$B:$E,4,)</f>
        <v>8624.2106872727272</v>
      </c>
      <c r="G16" s="13">
        <f>F16*E16</f>
        <v>43121.05343636364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VLOOKUP($B18,IN_12_25!$B:$E,4,)</f>
        <v>124600.89118071995</v>
      </c>
      <c r="G18" s="17">
        <f>F18*E18</f>
        <v>623.00445590359971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83521.68273892696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VLOOKUP($B24,IN_12_25!$B:$E,4,)</f>
        <v>7082.9162005513754</v>
      </c>
      <c r="G24" s="13">
        <f t="shared" ref="G24:G30" si="1">F24*E24</f>
        <v>7791.2078206065135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VLOOKUP($B25,IN_12_25!$B:$E,4,)</f>
        <v>11468.58851173232</v>
      </c>
      <c r="G25" s="13">
        <f t="shared" si="1"/>
        <v>12615.447362905552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VLOOKUP($B26,IN_12_25!$B:$E,4,)</f>
        <v>654.21194535397024</v>
      </c>
      <c r="G26" s="13">
        <f t="shared" si="1"/>
        <v>981.3179180309553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VLOOKUP($B27,IN_12_25!$B:$E,4,)</f>
        <v>319.67613335674343</v>
      </c>
      <c r="G27" s="13">
        <f t="shared" si="1"/>
        <v>1630.3482801193913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VLOOKUP($B28,IN_12_25!$B:$E,4,)</f>
        <v>17929.510087667808</v>
      </c>
      <c r="G28" s="13">
        <f t="shared" si="1"/>
        <v>806.82795394505138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VLOOKUP($B29,IN_12_25!$B:$E,4,)</f>
        <v>2433.4043356917</v>
      </c>
      <c r="G29" s="13">
        <f t="shared" si="1"/>
        <v>243.34043356917002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VLOOKUP($B30,IN_12_25!$B:$E,4,)</f>
        <v>2845.5736547234815</v>
      </c>
      <c r="G30" s="13">
        <f t="shared" si="1"/>
        <v>42683.604820852219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VLOOKUP($B32,IN_12_25!$B:$E,4,)</f>
        <v>8624.2106872727272</v>
      </c>
      <c r="G32" s="13">
        <f>F32*E32</f>
        <v>15523.579237090909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VLOOKUP($B34,IN_12_25!$B:$E,4,)</f>
        <v>124600.89118071995</v>
      </c>
      <c r="G34" s="17">
        <f>F34*E34</f>
        <v>1246.0089118071994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76245.176913284522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VLOOKUP($B40,IN_12_25!$B:$E,4,)</f>
        <v>4360.7152284884678</v>
      </c>
      <c r="G40" s="13">
        <f>F40*E40</f>
        <v>26164.291370930805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VLOOKUP($B41,IN_12_25!$B:$E,4,)</f>
        <v>31455.129546203196</v>
      </c>
      <c r="G41" s="13">
        <f>F41*E41</f>
        <v>22962.244568728333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VLOOKUP($B43,IN_12_25!$B:$E,4,)</f>
        <v>8624.2106872727272</v>
      </c>
      <c r="G43" s="13">
        <f>F43*E43</f>
        <v>25872.632061818182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VLOOKUP($B45,IN_12_25!$B:$E,4,)</f>
        <v>124600.89118071995</v>
      </c>
      <c r="G45" s="17">
        <f>F45*E45</f>
        <v>1246.0089118071994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75982.584989539886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VLOOKUP($B51,IN_12_25!$B:$E,4,)</f>
        <v>4360.7152284884678</v>
      </c>
      <c r="G51" s="13">
        <f>F51*E51</f>
        <v>26164.291370930805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VLOOKUP($B52,IN_12_25!$B:$E,4,)</f>
        <v>50443.672544408204</v>
      </c>
      <c r="G52" s="13">
        <f>F52*E52</f>
        <v>22699.652644983693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VLOOKUP($B54,IN_12_25!$B:$E,4,)</f>
        <v>8624.2106872727272</v>
      </c>
      <c r="G54" s="13">
        <f>F54*E54</f>
        <v>25872.632061818182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VLOOKUP($B56,IN_12_25!$B:$E,4,)</f>
        <v>124600.89118071995</v>
      </c>
      <c r="G56" s="17">
        <f>F56*E56</f>
        <v>1246.0089118071994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61771.915455094342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VLOOKUP($B62,IN_12_25!$B:$E,4,)</f>
        <v>3284.5044617400081</v>
      </c>
      <c r="G62" s="13">
        <f>F62*E62</f>
        <v>3612.9549079140093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VLOOKUP($B63,IN_12_25!$B:$E,4,)</f>
        <v>50443.672544408204</v>
      </c>
      <c r="G63" s="13">
        <f>F63*E63</f>
        <v>22699.652644983693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VLOOKUP($B64,IN_12_25!$B:$E,4,)</f>
        <v>16681.333857142512</v>
      </c>
      <c r="G64" s="13">
        <f>F64*E64</f>
        <v>8340.666928571256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VLOOKUP($B66,IN_12_25!$B:$E,4,)</f>
        <v>8624.2106872727272</v>
      </c>
      <c r="G66" s="13">
        <f>F66*E66</f>
        <v>25872.632061818182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VLOOKUP($B68,IN_12_25!$B:$E,4,)</f>
        <v>124600.89118071995</v>
      </c>
      <c r="G68" s="17">
        <f>F68*E68</f>
        <v>1246.0089118071994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198061.84112002261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VLOOKUP($B74,IN_12_25!$B:$E,4,)</f>
        <v>654.21194535397024</v>
      </c>
      <c r="G74" s="13">
        <f t="shared" ref="G74:G81" si="2">F74*E74</f>
        <v>7850.5433442476424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VLOOKUP($B75,IN_12_25!$B:$E,4,)</f>
        <v>319.67613335674343</v>
      </c>
      <c r="G75" s="13">
        <f t="shared" si="2"/>
        <v>2557.4090668539475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VLOOKUP($B76,IN_12_25!$B:$E,4,)</f>
        <v>7082.9162005513754</v>
      </c>
      <c r="G76" s="13">
        <f t="shared" si="2"/>
        <v>7791.2078206065135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VLOOKUP($B77,IN_12_25!$B:$E,4,)</f>
        <v>2433.4043356917</v>
      </c>
      <c r="G77" s="13">
        <f t="shared" si="2"/>
        <v>973.36173427668007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VLOOKUP($B78,IN_12_25!$B:$E,4,)</f>
        <v>11468.58851173232</v>
      </c>
      <c r="G78" s="13">
        <f t="shared" si="2"/>
        <v>12042.017937318937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VLOOKUP($B79,IN_12_25!$B:$E,4,)</f>
        <v>28839.701914821959</v>
      </c>
      <c r="G79" s="13">
        <f t="shared" si="2"/>
        <v>3749.1612489268546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VLOOKUP($B80,IN_12_25!$B:$E,4,)</f>
        <v>17929.510087667808</v>
      </c>
      <c r="G80" s="13">
        <f t="shared" si="2"/>
        <v>448.23775219169522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VLOOKUP($B81,IN_12_25!$B:$E,4,)</f>
        <v>4797.5952901267447</v>
      </c>
      <c r="G81" s="13">
        <f t="shared" si="2"/>
        <v>119939.88225316862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VLOOKUP($B83,IN_12_25!$B:$E,4,)</f>
        <v>8624.2106872727272</v>
      </c>
      <c r="G83" s="13">
        <f>F83*E83</f>
        <v>34496.842749090909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VLOOKUP($B85,IN_12_25!$B:$E,4,)</f>
        <v>205329.43033351956</v>
      </c>
      <c r="G85" s="17">
        <f>F85*E85</f>
        <v>8213.1772133407831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98936.787608507308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VLOOKUP($B91,IN_12_25!$B:$E,4,)</f>
        <v>654.21194535397024</v>
      </c>
      <c r="G91" s="13">
        <f t="shared" ref="G91:G97" si="3">F91*E91</f>
        <v>16355.298633849256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VLOOKUP($B92,IN_12_25!$B:$E,4,)</f>
        <v>4939.6744895154879</v>
      </c>
      <c r="G92" s="13">
        <f t="shared" si="3"/>
        <v>7409.5117342732319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VLOOKUP($B93,IN_12_25!$B:$E,4,)</f>
        <v>22313.059588005446</v>
      </c>
      <c r="G93" s="13">
        <f t="shared" si="3"/>
        <v>1115.6529794002724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VLOOKUP($B94,IN_12_25!$B:$E,4,)</f>
        <v>17929.510087667808</v>
      </c>
      <c r="G94" s="13">
        <f t="shared" si="3"/>
        <v>717.18040350671231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VLOOKUP($B95,IN_12_25!$B:$E,4,)</f>
        <v>1255.5132836050288</v>
      </c>
      <c r="G95" s="13">
        <f t="shared" si="3"/>
        <v>10044.106268840231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VLOOKUP($B96,IN_12_25!$B:$E,4,)</f>
        <v>7113.8000777059506</v>
      </c>
      <c r="G96" s="13">
        <f t="shared" si="3"/>
        <v>9247.9401010177353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VLOOKUP($B97,IN_12_25!$B:$E,4,)</f>
        <v>2769.2957519532615</v>
      </c>
      <c r="G97" s="13">
        <f t="shared" si="3"/>
        <v>6092.4506542971758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VLOOKUP($B99,IN_12_25!$B:$E,4,)</f>
        <v>8624.2106872727272</v>
      </c>
      <c r="G99" s="13">
        <f>F99*E99</f>
        <v>46312.011390654545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VLOOKUP($B101,IN_12_25!$B:$E,4,)</f>
        <v>205329.43033351956</v>
      </c>
      <c r="G101" s="17">
        <f>F101*E101</f>
        <v>1642.6354426681564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61979.524540727907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VLOOKUP($B107,IN_12_25!$B:$E,4,)</f>
        <v>4360.7152284884678</v>
      </c>
      <c r="G107" s="13">
        <f>F107*E107</f>
        <v>13082.145685465402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VLOOKUP($B108,IN_12_25!$B:$E,4,)</f>
        <v>19798.852619670117</v>
      </c>
      <c r="G108" s="13">
        <f>F108*E108</f>
        <v>21778.737881637131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VLOOKUP($B110,IN_12_25!$B:$E,4,)</f>
        <v>8624.2106872727272</v>
      </c>
      <c r="G110" s="13">
        <f>F110*E110</f>
        <v>25872.632061818182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VLOOKUP($B112,IN_12_25!$B:$E,4,)</f>
        <v>124600.89118071995</v>
      </c>
      <c r="G112" s="17">
        <f>F112*E112</f>
        <v>1246.0089118071994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46936.325512320007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VLOOKUP($B9,IN_12_25!$B:$E,4,)</f>
        <v>654.21194535397024</v>
      </c>
      <c r="G9" s="13">
        <f t="shared" ref="G9:G14" si="0">F9*E9</f>
        <v>2616.8477814158809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VLOOKUP($B10,IN_12_25!$B:$E,4,)</f>
        <v>319.67613335674343</v>
      </c>
      <c r="G10" s="13">
        <f t="shared" si="0"/>
        <v>990.9960134059047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VLOOKUP($B11,IN_12_25!$B:$E,4,)</f>
        <v>16681.333857142512</v>
      </c>
      <c r="G11" s="13">
        <f t="shared" si="0"/>
        <v>8340.666928571256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VLOOKUP($B12,IN_12_25!$B:$E,4,)</f>
        <v>4705.3220451656707</v>
      </c>
      <c r="G12" s="13">
        <f t="shared" si="0"/>
        <v>6163.9718791670293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VLOOKUP($B13,IN_12_25!$B:$E,4,)</f>
        <v>17929.510087667808</v>
      </c>
      <c r="G13" s="13">
        <f t="shared" si="0"/>
        <v>537.88530263003418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VLOOKUP($B14,IN_12_25!$B:$E,4,)</f>
        <v>839.87679555890736</v>
      </c>
      <c r="G14" s="13">
        <f t="shared" si="0"/>
        <v>1847.7289502295964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VLOOKUP($B16,IN_12_25!$B:$E,4,)</f>
        <v>8624.2106872727272</v>
      </c>
      <c r="G16" s="13">
        <f>F16*E16</f>
        <v>25441.421527454546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VLOOKUP($B18,IN_12_25!$B:$E,4,)</f>
        <v>124600.89118071995</v>
      </c>
      <c r="G18" s="17">
        <f>F18*E18</f>
        <v>996.80712944575964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67179.772426476658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VLOOKUP($B24,IN_12_25!$B:$E,4,)</f>
        <v>654.21194535397024</v>
      </c>
      <c r="G24" s="13">
        <f t="shared" ref="G24:G30" si="1">F24*E24</f>
        <v>2616.8477814158809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VLOOKUP($B25,IN_12_25!$B:$E,4,)</f>
        <v>319.67613335674343</v>
      </c>
      <c r="G25" s="13">
        <f t="shared" si="1"/>
        <v>351.64374669241778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VLOOKUP($B26,IN_12_25!$B:$E,4,)</f>
        <v>16681.333857142512</v>
      </c>
      <c r="G26" s="13">
        <f t="shared" si="1"/>
        <v>8340.666928571256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VLOOKUP($B27,IN_12_25!$B:$E,4,)</f>
        <v>4705.3220451656707</v>
      </c>
      <c r="G27" s="13">
        <f t="shared" si="1"/>
        <v>6163.9718791670293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VLOOKUP($B28,IN_12_25!$B:$E,4,)</f>
        <v>17929.510087667808</v>
      </c>
      <c r="G28" s="13">
        <f t="shared" si="1"/>
        <v>107.57706052600685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VLOOKUP($B29,IN_12_25!$B:$E,4,)</f>
        <v>1184.0615234985646</v>
      </c>
      <c r="G29" s="13">
        <f t="shared" si="1"/>
        <v>21313.107422974164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VLOOKUP($B30,IN_12_25!$B:$E,4,)</f>
        <v>839.87679555890736</v>
      </c>
      <c r="G30" s="13">
        <f t="shared" si="1"/>
        <v>1847.7289502295964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VLOOKUP($B32,IN_12_25!$B:$E,4,)</f>
        <v>8624.2106872727272</v>
      </c>
      <c r="G32" s="13">
        <f>F32*E32</f>
        <v>25441.421527454546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VLOOKUP($B34,IN_12_25!$B:$E,4,)</f>
        <v>124600.89118071995</v>
      </c>
      <c r="G34" s="17">
        <f>F34*E34</f>
        <v>996.80712944575964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46603.496061133483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VLOOKUP($B40,IN_12_25!$B:$E,4,)</f>
        <v>16681.333857142512</v>
      </c>
      <c r="G40" s="13">
        <f>F40*E40</f>
        <v>28358.26755714227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VLOOKUP($B42,IN_12_25!$B:$E,4,)</f>
        <v>8624.2106872727272</v>
      </c>
      <c r="G42" s="13">
        <f>F42*E42</f>
        <v>17248.421374545454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VLOOKUP($B44,IN_12_25!$B:$E,4,)</f>
        <v>124600.89118071995</v>
      </c>
      <c r="G44" s="17">
        <f>F44*E44</f>
        <v>996.80712944575964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90242.169148867877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VLOOKUP($B50,IN_12_25!$B:$E,4,)</f>
        <v>11464.376551761403</v>
      </c>
      <c r="G50" s="13">
        <f>F50*E50</f>
        <v>53882.569793278599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VLOOKUP($B51,IN_12_25!$B:$E,4,)</f>
        <v>19934.611482283231</v>
      </c>
      <c r="G51" s="13">
        <f>F51*E51</f>
        <v>21928.072630511557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VLOOKUP($B53,IN_12_25!$B:$E,4,)</f>
        <v>8624.2106872727272</v>
      </c>
      <c r="G53" s="13">
        <f>F53*E53</f>
        <v>12936.316030909091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VLOOKUP($B55,IN_12_25!$B:$E,4,)</f>
        <v>124600.89118071995</v>
      </c>
      <c r="G55" s="17">
        <f>F55*E55</f>
        <v>1495.2106941686393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21656.271554079136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VLOOKUP($B61,IN_12_25!$B:$E,4,)</f>
        <v>654.21194535397024</v>
      </c>
      <c r="G61" s="13">
        <f>F61*E61</f>
        <v>3925.2716721238212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VLOOKUP($B62,IN_12_25!$B:$E,4,)</f>
        <v>319.67613335674343</v>
      </c>
      <c r="G62" s="13">
        <f>F62*E62</f>
        <v>1278.7045334269737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VLOOKUP($B63,IN_12_25!$B:$E,4,)</f>
        <v>17929.510087667808</v>
      </c>
      <c r="G63" s="13">
        <f>F63*E63</f>
        <v>448.23775219169522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VLOOKUP($B65,IN_12_25!$B:$E,4,)</f>
        <v>8624.2106872727272</v>
      </c>
      <c r="G65" s="13">
        <f>F65*E65</f>
        <v>15696.063450836364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VLOOKUP($B67,IN_12_25!$B:$E,4,)</f>
        <v>205329.43033351956</v>
      </c>
      <c r="G67" s="17">
        <f>F67*E67</f>
        <v>307.99414550027933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39013.253544253363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VLOOKUP($B73,IN_12_25!$B:$E,4,)</f>
        <v>1184.0615234985646</v>
      </c>
      <c r="G73" s="13">
        <f>F73*E73</f>
        <v>21313.107422974164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VLOOKUP($B75,IN_12_25!$B:$E,4,)</f>
        <v>8624.2106872727272</v>
      </c>
      <c r="G75" s="13">
        <f>F75*E75</f>
        <v>17248.421374545454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VLOOKUP($B77,IN_12_25!$B:$E,4,)</f>
        <v>205329.43033351956</v>
      </c>
      <c r="G77" s="17">
        <f>F77*E77</f>
        <v>451.72474673374307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4787.4831216993543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VLOOKUP($B9,IN_12_25!$B:$E,4,)</f>
        <v>997.44524259200807</v>
      </c>
      <c r="G9" s="13">
        <f>F9*E9</f>
        <v>1994.8904851840161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VLOOKUP($B11,IN_12_25!$B:$E,4,)</f>
        <v>8624.2106872727272</v>
      </c>
      <c r="G11" s="13">
        <f>F11*E11</f>
        <v>2587.2632061818181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VLOOKUP($B13,IN_12_25!$B:$E,4,)</f>
        <v>205329.43033351956</v>
      </c>
      <c r="G13" s="17">
        <f>F13*E13</f>
        <v>205.32943033351955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18658.634299345646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VLOOKUP($B19,IN_12_25!$B:$E,4,)</f>
        <v>14644.646196836562</v>
      </c>
      <c r="G19" s="13">
        <f>F19*E19</f>
        <v>146.44646196836561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VLOOKUP($B20,IN_12_25!$B:$E,4,)</f>
        <v>379.46225796171115</v>
      </c>
      <c r="G20" s="13">
        <f>F20*E20</f>
        <v>1328.117902865989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VLOOKUP($B21,IN_12_25!$B:$E,4,)</f>
        <v>3556.6003121603835</v>
      </c>
      <c r="G21" s="13">
        <f>F21*E21</f>
        <v>3734.430327768403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VLOOKUP($B23,IN_12_25!$B:$E,4,)</f>
        <v>8624.2106872727272</v>
      </c>
      <c r="G23" s="13">
        <f>F23*E23</f>
        <v>12936.316030909091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VLOOKUP($B25,IN_12_25!$B:$E,4,)</f>
        <v>205329.43033351956</v>
      </c>
      <c r="G25" s="17">
        <f>F25*E25</f>
        <v>513.32357583379894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2766511.1724718264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VLOOKUP($B9,IN_12_25!$B:$E,4,)</f>
        <v>327802.12644660211</v>
      </c>
      <c r="G9" s="13">
        <f>F9*E9</f>
        <v>327802.12644660211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VLOOKUP($B10,IN_12_25!$B:$E,4,)</f>
        <v>136812.31765446428</v>
      </c>
      <c r="G10" s="13">
        <f>F10*E10</f>
        <v>547249.27061785711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VLOOKUP($B11,IN_12_25!$B:$E,4,)</f>
        <v>214996.58062411277</v>
      </c>
      <c r="G11" s="13">
        <f>F11*E11</f>
        <v>1397477.7740567331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VLOOKUP($B12,IN_12_25!$B:$E,4,)</f>
        <v>24092.01172349626</v>
      </c>
      <c r="G12" s="13">
        <f>F12*E12</f>
        <v>91501.460525838789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VLOOKUP($B14,IN_12_25!$B:$E,4,)</f>
        <v>8624.2106872727272</v>
      </c>
      <c r="G14" s="13">
        <f>F14*E14</f>
        <v>327720.00611636363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VLOOKUP($B16,IN_12_25!$B:$E,4,)</f>
        <v>124600.89118071995</v>
      </c>
      <c r="G16" s="17">
        <f>F16*E16</f>
        <v>74760.534708431966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1649836.8219616187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VLOOKUP($B22,IN_12_25!$B:$E,4,)</f>
        <v>214996.58062411277</v>
      </c>
      <c r="G22" s="13">
        <f>F22*E22</f>
        <v>1397477.7740567331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VLOOKUP($B24,IN_12_25!$B:$E,4,)</f>
        <v>8624.2106872727272</v>
      </c>
      <c r="G24" s="13">
        <f>F24*E24</f>
        <v>211293.16183818181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VLOOKUP($B26,IN_12_25!$B:$E,4,)</f>
        <v>205329.43033351956</v>
      </c>
      <c r="G26" s="17">
        <f>F26*E26</f>
        <v>41065.886066703912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1094531.7978358057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VLOOKUP($B32,IN_12_25!$B:$E,4,)</f>
        <v>24092.01172349626</v>
      </c>
      <c r="G32" s="13">
        <f>F32*E32</f>
        <v>80467.319156477504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VLOOKUP($B33,IN_12_25!$B:$E,4,)</f>
        <v>327802.12644660211</v>
      </c>
      <c r="G33" s="13">
        <f>F33*E33</f>
        <v>327802.12644660211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VLOOKUP($B34,IN_12_25!$B:$E,4,)</f>
        <v>136812.31765446428</v>
      </c>
      <c r="G34" s="13">
        <f>F34*E34</f>
        <v>547249.27061785711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VLOOKUP($B36,IN_12_25!$B:$E,4,)</f>
        <v>8624.2106872727272</v>
      </c>
      <c r="G36" s="13">
        <f>F36*E36</f>
        <v>116426.84427818182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VLOOKUP($B38,IN_12_25!$B:$E,4,)</f>
        <v>205329.43033351956</v>
      </c>
      <c r="G38" s="17">
        <f>F38*E38</f>
        <v>22586.237336687151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24530558.662403837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VLOOKUP($B44,IN_12_25!$B:$E,4,)</f>
        <v>214996.58062411277</v>
      </c>
      <c r="G44" s="13">
        <f>F44*E44</f>
        <v>17072878.467360795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VLOOKUP($B46,IN_12_25!$B:$E,4,)</f>
        <v>8624.2106872727272</v>
      </c>
      <c r="G46" s="13">
        <f>F46*E46</f>
        <v>5868430.4042616002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VLOOKUP($B48,IN_12_25!$B:$E,4,)</f>
        <v>205329.43033351956</v>
      </c>
      <c r="G48" s="17">
        <f>F48*E48</f>
        <v>1589249.7907814414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11301095.684472175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VLOOKUP($B54,IN_12_25!$B:$E,4,)</f>
        <v>24092.01172349626</v>
      </c>
      <c r="G54" s="13">
        <f>F54*E54</f>
        <v>417273.6430509552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VLOOKUP($B55,IN_12_25!$B:$E,4,)</f>
        <v>136812.31765446428</v>
      </c>
      <c r="G55" s="13">
        <f>F55*E55</f>
        <v>9004986.748016838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VLOOKUP($B57,IN_12_25!$B:$E,4,)</f>
        <v>8624.2106872727272</v>
      </c>
      <c r="G57" s="13">
        <f>F57*E57</f>
        <v>1445590.1954006546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VLOOKUP($B59,IN_12_25!$B:$E,4,)</f>
        <v>205329.43033351956</v>
      </c>
      <c r="G59" s="17">
        <f>F59*E59</f>
        <v>433245.09800372622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457266.37670480815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VLOOKUP($B11,IN_12_25!$B:$E,4,)</f>
        <v>130481.70036904509</v>
      </c>
      <c r="G11" s="13">
        <f>F11*E11</f>
        <v>130481.70036904509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VLOOKUP($B12,IN_12_25!$B:$E,4,)</f>
        <v>95810.394439954005</v>
      </c>
      <c r="G12" s="13">
        <f>F12*E12</f>
        <v>148506.1113819287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VLOOKUP($B13,IN_12_25!$B:$E,4,)</f>
        <v>46487.027559398644</v>
      </c>
      <c r="G13" s="13">
        <f>F13*E13</f>
        <v>46487.027559398644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VLOOKUP($B15,IN_12_25!$B:$E,4,)</f>
        <v>9944.2873563636385</v>
      </c>
      <c r="G15" s="13">
        <f>F15*E15</f>
        <v>119331.44827636366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VLOOKUP($B17,IN_12_25!$B:$E,4,)</f>
        <v>124600.89118071995</v>
      </c>
      <c r="G17" s="17">
        <f>F17*E17</f>
        <v>12460.089118071995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822922.83209919778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VLOOKUP($B23,IN_12_25!$B:$E,4,)</f>
        <v>467.65851596211274</v>
      </c>
      <c r="G23" s="13">
        <f>F23*E23</f>
        <v>21044.633218295072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VLOOKUP($B24,IN_12_25!$B:$E,4,)</f>
        <v>3883.1809195804244</v>
      </c>
      <c r="G24" s="13">
        <f>F24*E24</f>
        <v>180567.91276048974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VLOOKUP($B25,IN_12_25!$B:$E,4,)</f>
        <v>12511.21891650082</v>
      </c>
      <c r="G25" s="13">
        <f>F25*E25</f>
        <v>75067.313499004929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VLOOKUP($B26,IN_12_25!$B:$E,4,)</f>
        <v>171920.2550121003</v>
      </c>
      <c r="G26" s="13">
        <f>F26*E26</f>
        <v>171920.2550121003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VLOOKUP($B27,IN_12_25!$B:$E,4,)</f>
        <v>1039.5114656509083</v>
      </c>
      <c r="G27" s="13">
        <f>F27*E27</f>
        <v>31185.34396952725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VLOOKUP($B29,IN_12_25!$B:$E,4,)</f>
        <v>9944.2873563636385</v>
      </c>
      <c r="G29" s="13">
        <f>F29*E29</f>
        <v>318217.19540363643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VLOOKUP($B31,IN_12_25!$B:$E,4,)</f>
        <v>124600.89118071995</v>
      </c>
      <c r="G31" s="17">
        <f>F31*E31</f>
        <v>24920.178236143991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1280189.2088040058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VLOOKUP($B37,IN_12_25!$B:$E,4,)</f>
        <v>467.65851596211274</v>
      </c>
      <c r="G37" s="13">
        <f t="shared" ref="G37:G44" si="0">F37*E37</f>
        <v>21044.633218295072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VLOOKUP($B38,IN_12_25!$B:$E,4,)</f>
        <v>3883.1809195804244</v>
      </c>
      <c r="G38" s="13">
        <f t="shared" si="0"/>
        <v>180567.91276048974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VLOOKUP($B39,IN_12_25!$B:$E,4,)</f>
        <v>12511.21891650082</v>
      </c>
      <c r="G39" s="13">
        <f t="shared" si="0"/>
        <v>75067.313499004929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VLOOKUP($B40,IN_12_25!$B:$E,4,)</f>
        <v>171920.2550121003</v>
      </c>
      <c r="G40" s="13">
        <f t="shared" si="0"/>
        <v>171920.2550121003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VLOOKUP($B41,IN_12_25!$B:$E,4,)</f>
        <v>1039.5114656509083</v>
      </c>
      <c r="G41" s="13">
        <f t="shared" si="0"/>
        <v>31185.34396952725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VLOOKUP($B42,IN_12_25!$B:$E,4,)</f>
        <v>95810.394439954005</v>
      </c>
      <c r="G42" s="13">
        <f t="shared" si="0"/>
        <v>148506.1113819287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VLOOKUP($B43,IN_12_25!$B:$E,4,)</f>
        <v>46487.027559398644</v>
      </c>
      <c r="G43" s="13">
        <f t="shared" si="0"/>
        <v>46487.027559398644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VLOOKUP($B44,IN_12_25!$B:$E,4,)</f>
        <v>130481.70036904509</v>
      </c>
      <c r="G44" s="13">
        <f t="shared" si="0"/>
        <v>130481.70036904509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VLOOKUP($B46,IN_12_25!$B:$E,4,)</f>
        <v>9944.2873563636385</v>
      </c>
      <c r="G46" s="13">
        <f>F46*E46</f>
        <v>437548.6436800001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VLOOKUP($B48,IN_12_25!$B:$E,4,)</f>
        <v>124600.89118071995</v>
      </c>
      <c r="G48" s="17">
        <f>F48*E48</f>
        <v>37380.267354215983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3677542.5762610319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VLOOKUP($B52,IN_12_25!$B:$E,4,)</f>
        <v>12511.21891650082</v>
      </c>
      <c r="G52" s="13">
        <f t="shared" ref="G52:G57" si="1">F52*E52</f>
        <v>231369.97142284966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VLOOKUP($B53,IN_12_25!$B:$E,4,)</f>
        <v>467.65851596211274</v>
      </c>
      <c r="G53" s="13">
        <f t="shared" si="1"/>
        <v>89601.501024276949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VLOOKUP($B54,IN_12_25!$B:$E,4,)</f>
        <v>3883.1809195804244</v>
      </c>
      <c r="G54" s="13">
        <f t="shared" si="1"/>
        <v>1072872.4067281166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VLOOKUP($B55,IN_12_25!$B:$E,4,)</f>
        <v>19747.69041104128</v>
      </c>
      <c r="G55" s="13">
        <f t="shared" si="1"/>
        <v>493060.33418287867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VLOOKUP($B56,IN_12_25!$B:$E,4,)</f>
        <v>5537.1507744629389</v>
      </c>
      <c r="G56" s="13">
        <f t="shared" si="1"/>
        <v>115316.70202896517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VLOOKUP($B57,IN_12_25!$B:$E,4,)</f>
        <v>1039.5114656509083</v>
      </c>
      <c r="G57" s="13">
        <f t="shared" si="1"/>
        <v>135663.52284770311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VLOOKUP($B59,IN_12_25!$B:$E,4,)</f>
        <v>9944.2873563636385</v>
      </c>
      <c r="G59" s="13">
        <f>F59*E59</f>
        <v>1435865.595672702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VLOOKUP($B61,IN_12_25!$B:$E,4,)</f>
        <v>124600.89118071995</v>
      </c>
      <c r="G61" s="17">
        <f>F61*E61</f>
        <v>103792.54235353971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2093703.1599572075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VLOOKUP($B69,IN_12_25!$B:$E,4,)</f>
        <v>257490.133758993</v>
      </c>
      <c r="G69" s="13">
        <f>F69*E69</f>
        <v>1197329.1219793176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VLOOKUP($B70,IN_12_25!$B:$E,4,)</f>
        <v>132891.80340338565</v>
      </c>
      <c r="G70" s="13">
        <f>F70*E70</f>
        <v>732233.83675265487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VLOOKUP($B72,IN_12_25!$B:$E,4,)</f>
        <v>9944.2873563636385</v>
      </c>
      <c r="G72" s="13">
        <f>F72*E72</f>
        <v>139220.02298909094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VLOOKUP($B74,IN_12_25!$B:$E,4,)</f>
        <v>124600.89118071995</v>
      </c>
      <c r="G74" s="17">
        <f>F74*E74</f>
        <v>24920.178236143991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14267744.433147755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VLOOKUP($B80,IN_12_25!$B:$E,4,)</f>
        <v>257490.133758993</v>
      </c>
      <c r="G80" s="13">
        <f>F80*E80</f>
        <v>8960141.674545439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VLOOKUP($B81,IN_12_25!$B:$E,4,)</f>
        <v>132891.80340338565</v>
      </c>
      <c r="G81" s="13">
        <f>F81*E81</f>
        <v>4378784.9221415576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VLOOKUP($B83,IN_12_25!$B:$E,4,)</f>
        <v>9944.2873563636385</v>
      </c>
      <c r="G83" s="13">
        <f>F83*E83</f>
        <v>678120.84340514918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VLOOKUP($B85,IN_12_25!$B:$E,4,)</f>
        <v>124600.89118071995</v>
      </c>
      <c r="G85" s="17">
        <f>F85*E85</f>
        <v>250696.99305560853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1604458.1815776082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VLOOKUP($B93,IN_12_25!$B:$E,4,)</f>
        <v>20322.924866436635</v>
      </c>
      <c r="G93" s="13">
        <f>F93*E93</f>
        <v>840921.98512341513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VLOOKUP($B94,IN_12_25!$B:$E,4,)</f>
        <v>12610.364461736181</v>
      </c>
      <c r="G94" s="13">
        <f>F94*E94</f>
        <v>120529.86352527441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VLOOKUP($B95,IN_12_25!$B:$E,4,)</f>
        <v>8408.430731315837</v>
      </c>
      <c r="G95" s="13">
        <f>F95*E95</f>
        <v>167588.43290585597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VLOOKUP($B96,IN_12_25!$B:$E,4,)</f>
        <v>654.21194535397024</v>
      </c>
      <c r="G96" s="13">
        <f>F96*E96</f>
        <v>58956.27209140909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VLOOKUP($B98,IN_12_25!$B:$E,4,)</f>
        <v>9944.2873563636385</v>
      </c>
      <c r="G98" s="13">
        <f>F98*E98</f>
        <v>397771.49425454554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VLOOKUP($B100,IN_12_25!$B:$E,4,)</f>
        <v>124600.89118071995</v>
      </c>
      <c r="G100" s="17">
        <f>F100*E100</f>
        <v>18690.133677107991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2043086.7632489502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VLOOKUP($B106,IN_12_25!$B:$E,4,)</f>
        <v>20322.924866436635</v>
      </c>
      <c r="G106" s="13">
        <f>F106*E106</f>
        <v>1134100.4992466301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VLOOKUP($B107,IN_12_25!$B:$E,4,)</f>
        <v>12610.364461736181</v>
      </c>
      <c r="G107" s="13">
        <f>F107*E107</f>
        <v>120529.86352527441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VLOOKUP($B108,IN_12_25!$B:$E,4,)</f>
        <v>8408.430731315837</v>
      </c>
      <c r="G108" s="13">
        <f>F108*E108</f>
        <v>167588.43290585597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VLOOKUP($B109,IN_12_25!$B:$E,4,)</f>
        <v>654.21194535397024</v>
      </c>
      <c r="G109" s="13">
        <f>F109*E109</f>
        <v>58956.27209140909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VLOOKUP($B111,IN_12_25!$B:$E,4,)</f>
        <v>9944.2873563636385</v>
      </c>
      <c r="G111" s="13">
        <f>F111*E111</f>
        <v>536991.51724363654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VLOOKUP($B113,IN_12_25!$B:$E,4,)</f>
        <v>124600.89118071995</v>
      </c>
      <c r="G113" s="17">
        <f>F113*E113</f>
        <v>24920.178236143991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438628.58167134179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VLOOKUP($B119,IN_12_25!$B:$E,4,)</f>
        <v>20322.924866436635</v>
      </c>
      <c r="G119" s="13">
        <f>F119*E119</f>
        <v>293178.51412321487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VLOOKUP($B121,IN_12_25!$B:$E,4,)</f>
        <v>9944.2873563636385</v>
      </c>
      <c r="G121" s="13">
        <f>F121*E121</f>
        <v>139220.02298909094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VLOOKUP($B123,IN_12_25!$B:$E,4,)</f>
        <v>124600.89118071995</v>
      </c>
      <c r="G123" s="17">
        <f>F123*E123</f>
        <v>6230.0445590359977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2716680.0855597281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VLOOKUP($B129,IN_12_25!$B:$E,4,)</f>
        <v>20322.924866436635</v>
      </c>
      <c r="G129" s="13">
        <f>F129*E129</f>
        <v>230665.19723405581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VLOOKUP($B130,IN_12_25!$B:$E,4,)</f>
        <v>654.21194535397024</v>
      </c>
      <c r="G130" s="13">
        <f>F130*E130</f>
        <v>1240385.8483911275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VLOOKUP($B131,IN_12_25!$B:$E,4,)</f>
        <v>28839.701914821959</v>
      </c>
      <c r="G131" s="13">
        <f>F131*E131</f>
        <v>182266.91610167478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VLOOKUP($B133,IN_12_25!$B:$E,4,)</f>
        <v>9944.2873563636385</v>
      </c>
      <c r="G133" s="13">
        <f>F133*E133</f>
        <v>1013521.7673605822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VLOOKUP($B135,IN_12_25!$B:$E,4,)</f>
        <v>124600.89118071995</v>
      </c>
      <c r="G135" s="17">
        <f>F135*E135</f>
        <v>49840.356472287982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5234286.3919384675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VLOOKUP($B141,IN_12_25!$B:$E,4,)</f>
        <v>20322.924866436635</v>
      </c>
      <c r="G141" s="13">
        <f>F141*E141</f>
        <v>2347704.2805707599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VLOOKUP($B142,IN_12_25!$B:$E,4,)</f>
        <v>12610.364461736181</v>
      </c>
      <c r="G142" s="13">
        <f>F142*E142</f>
        <v>282308.22920488787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VLOOKUP($B143,IN_12_25!$B:$E,4,)</f>
        <v>8408.430731315837</v>
      </c>
      <c r="G143" s="13">
        <f>F143*E143</f>
        <v>1242597.8934738543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VLOOKUP($B144,IN_12_25!$B:$E,4,)</f>
        <v>654.21194535397024</v>
      </c>
      <c r="G144" s="13">
        <f>F144*E144</f>
        <v>41167.595085289286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VLOOKUP($B146,IN_12_25!$B:$E,4,)</f>
        <v>9944.2873563636385</v>
      </c>
      <c r="G146" s="13">
        <f>F146*E146</f>
        <v>1213600.8289706185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VLOOKUP($B148,IN_12_25!$B:$E,4,)</f>
        <v>124600.89118071995</v>
      </c>
      <c r="G148" s="17">
        <f>F148*E148</f>
        <v>106907.56463305771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945642.85667353042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VLOOKUP($B9,IN_12_25!$B:$E,4,)</f>
        <v>12869.030964042237</v>
      </c>
      <c r="G9" s="13">
        <f>F9*E9</f>
        <v>74254.308662523705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VLOOKUP($B10,IN_12_25!$B:$E,4,)</f>
        <v>2139.6520685396044</v>
      </c>
      <c r="G10" s="13">
        <f>F10*E10</f>
        <v>63205.322104659914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VLOOKUP($B11,IN_12_25!$B:$E,4,)</f>
        <v>11260.859107876729</v>
      </c>
      <c r="G11" s="13">
        <f>F11*E11</f>
        <v>209451.97940650719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VLOOKUP($B12,IN_12_25!$B:$E,4,)</f>
        <v>8377.6335246219696</v>
      </c>
      <c r="G12" s="13">
        <f>F12*E12</f>
        <v>27897.519636991161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VLOOKUP($B13,IN_12_25!$B:$E,4,)</f>
        <v>94706.374793013107</v>
      </c>
      <c r="G13" s="13">
        <f>F13*E13</f>
        <v>94706.374793013107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VLOOKUP($B15,IN_12_25!$B:$E,4,)</f>
        <v>9944.2873563636385</v>
      </c>
      <c r="G15" s="13">
        <f>F15*E15</f>
        <v>457437.21839272737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VLOOKUP($B17,IN_12_25!$B:$E,4,)</f>
        <v>124600.89118071995</v>
      </c>
      <c r="G17" s="17">
        <f>F17*E17</f>
        <v>18690.133677107991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1151148.464153877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VLOOKUP($B23,IN_12_25!$B:$E,4,)</f>
        <v>12454.72847011581</v>
      </c>
      <c r="G23" s="13">
        <f t="shared" ref="G23:G29" si="0">F23*E23</f>
        <v>59782.696656555883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VLOOKUP($B24,IN_12_25!$B:$E,4,)</f>
        <v>2139.6520685396044</v>
      </c>
      <c r="G24" s="13">
        <f t="shared" si="0"/>
        <v>60980.083953378729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VLOOKUP($B25,IN_12_25!$B:$E,4,)</f>
        <v>11260.859107876729</v>
      </c>
      <c r="G25" s="13">
        <f t="shared" si="0"/>
        <v>288277.99316164426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VLOOKUP($B26,IN_12_25!$B:$E,4,)</f>
        <v>65384.108484513046</v>
      </c>
      <c r="G26" s="13">
        <f t="shared" si="0"/>
        <v>65384.108484513046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VLOOKUP($B27,IN_12_25!$B:$E,4,)</f>
        <v>94706.374793013107</v>
      </c>
      <c r="G27" s="13">
        <f t="shared" si="0"/>
        <v>94706.374793013107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VLOOKUP($B28,IN_12_25!$B:$E,4,)</f>
        <v>8377.6335246219696</v>
      </c>
      <c r="G28" s="13">
        <f t="shared" si="0"/>
        <v>27897.519636991161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VLOOKUP($B29,IN_12_25!$B:$E,4,)</f>
        <v>12869.030964042237</v>
      </c>
      <c r="G29" s="13">
        <f t="shared" si="0"/>
        <v>74254.308662523705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VLOOKUP($B31,IN_12_25!$B:$E,4,)</f>
        <v>9944.2873563636385</v>
      </c>
      <c r="G31" s="13">
        <f>F31*E31</f>
        <v>457437.21839272737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VLOOKUP($B33,IN_12_25!$B:$E,4,)</f>
        <v>124600.89118071995</v>
      </c>
      <c r="G33" s="17">
        <f>F33*E33</f>
        <v>22428.160412529589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14672029.663727976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VLOOKUP($B39,IN_12_25!$B:$E,4,)</f>
        <v>12869.030964042237</v>
      </c>
      <c r="G39" s="13">
        <f t="shared" ref="G39:G44" si="1">F39*E39</f>
        <v>1331185.431951493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VLOOKUP($B40,IN_12_25!$B:$E,4,)</f>
        <v>2139.6520685396044</v>
      </c>
      <c r="G40" s="13">
        <f t="shared" si="1"/>
        <v>785725.1722611821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VLOOKUP($B41,IN_12_25!$B:$E,4,)</f>
        <v>11260.859107876729</v>
      </c>
      <c r="G41" s="13">
        <f t="shared" si="1"/>
        <v>3652696.1296810824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VLOOKUP($B42,IN_12_25!$B:$E,4,)</f>
        <v>8377.6335246219696</v>
      </c>
      <c r="G42" s="13">
        <f t="shared" si="1"/>
        <v>1308527.7131112793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VLOOKUP($B43,IN_12_25!$B:$E,4,)</f>
        <v>12454.72847011581</v>
      </c>
      <c r="G43" s="13">
        <f t="shared" si="1"/>
        <v>878020.99295775418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VLOOKUP($B44,IN_12_25!$B:$E,4,)</f>
        <v>94706.374793013107</v>
      </c>
      <c r="G44" s="13">
        <f t="shared" si="1"/>
        <v>896301.13104107603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VLOOKUP($B46,IN_12_25!$B:$E,4,)</f>
        <v>9944.2873563636385</v>
      </c>
      <c r="G46" s="13">
        <f>F46*E46</f>
        <v>5364406.0372409392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VLOOKUP($B48,IN_12_25!$B:$E,4,)</f>
        <v>124600.89118071995</v>
      </c>
      <c r="G48" s="17">
        <f>F48*E48</f>
        <v>455167.05548316997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1156492.5021686975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VLOOKUP($B53,IN_12_25!$B:$E,4,)</f>
        <v>295189.42082348437</v>
      </c>
      <c r="G53" s="13">
        <f>F53*E53</f>
        <v>295189.42082348437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VLOOKUP($B54,IN_12_25!$B:$E,4,)</f>
        <v>391709.72582184337</v>
      </c>
      <c r="G54" s="13">
        <f>F54*E54</f>
        <v>391709.72582184337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VLOOKUP($B55,IN_12_25!$B:$E,4,)</f>
        <v>315536.8675563907</v>
      </c>
      <c r="G55" s="13">
        <f>F55*E55</f>
        <v>315536.8675563907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VLOOKUP($B57,IN_12_25!$B:$E,4,)</f>
        <v>9944.2873563636385</v>
      </c>
      <c r="G57" s="13">
        <f>F57*E57</f>
        <v>104216.13149469094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VLOOKUP($B59,IN_12_25!$B:$E,4,)</f>
        <v>124600.89118071995</v>
      </c>
      <c r="G59" s="17">
        <f>F59*E59</f>
        <v>49840.356472287982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2312625.0019698036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VLOOKUP($B65,IN_12_25!$B:$E,4,)</f>
        <v>12454.72847011581</v>
      </c>
      <c r="G65" s="13">
        <f t="shared" ref="G65:G74" si="2">F65*E65</f>
        <v>59782.696656555883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VLOOKUP($B66,IN_12_25!$B:$E,4,)</f>
        <v>2139.6520685396044</v>
      </c>
      <c r="G66" s="13">
        <f t="shared" si="2"/>
        <v>60980.083953378729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VLOOKUP($B67,IN_12_25!$B:$E,4,)</f>
        <v>11260.859107876729</v>
      </c>
      <c r="G67" s="13">
        <f t="shared" si="2"/>
        <v>288277.99316164426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VLOOKUP($B68,IN_12_25!$B:$E,4,)</f>
        <v>65384.108484513046</v>
      </c>
      <c r="G68" s="13">
        <f t="shared" si="2"/>
        <v>65384.108484513046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VLOOKUP($B69,IN_12_25!$B:$E,4,)</f>
        <v>94706.374793013107</v>
      </c>
      <c r="G69" s="13">
        <f t="shared" si="2"/>
        <v>94706.374793013107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VLOOKUP($B70,IN_12_25!$B:$E,4,)</f>
        <v>8377.6335246219696</v>
      </c>
      <c r="G70" s="13">
        <f t="shared" si="2"/>
        <v>27897.519636991161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VLOOKUP($B71,IN_12_25!$B:$E,4,)</f>
        <v>12869.030964042237</v>
      </c>
      <c r="G71" s="13">
        <f t="shared" si="2"/>
        <v>74254.308662523705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VLOOKUP($B72,IN_12_25!$B:$E,4,)</f>
        <v>295189.42082348437</v>
      </c>
      <c r="G72" s="13">
        <f t="shared" si="2"/>
        <v>295189.42082348437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VLOOKUP($B73,IN_12_25!$B:$E,4,)</f>
        <v>391709.72582184337</v>
      </c>
      <c r="G73" s="13">
        <f t="shared" si="2"/>
        <v>391709.72582184337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VLOOKUP($B74,IN_12_25!$B:$E,4,)</f>
        <v>315536.8675563907</v>
      </c>
      <c r="G74" s="13">
        <f t="shared" si="2"/>
        <v>315536.8675563907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VLOOKUP($B76,IN_12_25!$B:$E,4,)</f>
        <v>9944.2873563636385</v>
      </c>
      <c r="G76" s="13">
        <f>F76*E76</f>
        <v>561653.34988741833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VLOOKUP($B78,IN_12_25!$B:$E,4,)</f>
        <v>124600.89118071995</v>
      </c>
      <c r="G78" s="17">
        <f>F78*E78</f>
        <v>77252.552532046364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DICIEMBRE 2025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27080.021558036366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34324.358535345455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57264.758963490909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36816.376358959853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23301.78439984424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21034.07080125076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5775.4017440379266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2088.4597215587905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11515.975546992537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667510.91728512465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833537.8497722483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840040.83224729588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1433019.8203212928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1343204.7651299543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1248151.527148681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1311901.4122351143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946032.55180926947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94966.369945351122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1019738.7934418798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1174305.8036857166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1329097.9937275557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1683137.6166685994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36688.10002759123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261774.27908837787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284036.46478196164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24457.609400847658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29391.000118074731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36689.261932013644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35188.383635085484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46761.948289637454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325563.51491319755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333999.10206304648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14147.558402342776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25385.774635107166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13680.717463357243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14087.655858452621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35785.427661699941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16104.222399096761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7535.0630876526593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50442.940477544806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33529.559859557376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18933.121980919652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33896.455707856461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21695.965044784429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30433.420746604632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62379.856945974789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131660.23602447822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83521.68273892696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76245.176913284522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75982.584989539886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61771.915455094342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198061.84112002261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98936.787608507308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61979.524540727907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46936.325512320007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67179.772426476658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46603.496061133483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90242.169148867877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21656.271554079136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39013.253544253363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4787.4831216993543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18658.634299345646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2766511.1724718264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1649836.8219616187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1094531.7978358057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24530558.662403837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11301095.684472175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457266.37670480815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822922.83209919778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1280189.2088040058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3677542.5762610319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2093703.1599572075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14267744.433147755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1604458.1815776082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2043086.7632489502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438628.58167134179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2716680.0855597281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5234286.3919384675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945642.85667353042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1151148.464153877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2312625.0019698036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14672029.663727976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1156492.5021686975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2091462.0106652803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26331608.327798072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2164215.8067848617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10033.756948769433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2457.1225005632773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2560.5945360671653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12956.937134672185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7360.9556859495715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11376.582566662652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14901.932042691542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39356.706503737172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6215.2041804420278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59440.17486196298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90096.768691617239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470671.53204060247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8029.9991376741609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563062.28461362817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1797.9583957926538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894385.71974000859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293735.28251883853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1019149.5827573757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744513.37945308082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81904.89107663602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72929.956094146226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23791603.511947207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128352.57425670515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103358.59851308576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56872.199186839978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53579347.68621134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6698966.6415226944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5376825.7970904913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26537552.69420075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51466.432451068518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50571.228906665849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71421.38161122505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12307.582397978602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1471.8421052631566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1944.885332308651</v>
      </c>
      <c r="F135" s="222">
        <v>180</v>
      </c>
      <c r="G135" s="94">
        <f>VLOOKUP($F135,Flete!$O$6:$AA$47,13,FALSE)</f>
        <v>347.60986671487257</v>
      </c>
    </row>
    <row r="136" spans="1:7" x14ac:dyDescent="0.25">
      <c r="D136" s="200">
        <v>15</v>
      </c>
      <c r="E136" s="94">
        <f>VLOOKUP($D136,Flete!$O$6:$AA$47,13,FALSE)</f>
        <v>1467.1830406031063</v>
      </c>
      <c r="F136" s="222">
        <v>190</v>
      </c>
      <c r="G136" s="94">
        <f>VLOOKUP($F136,Flete!$O$6:$AA$47,13,FALSE)</f>
        <v>343.21776924585862</v>
      </c>
    </row>
    <row r="137" spans="1:7" x14ac:dyDescent="0.25">
      <c r="D137" s="200">
        <v>20</v>
      </c>
      <c r="E137" s="94">
        <f>VLOOKUP($D137,Flete!$O$6:$AA$47,13,FALSE)</f>
        <v>1228.331894750334</v>
      </c>
      <c r="F137" s="222">
        <v>200</v>
      </c>
      <c r="G137" s="94">
        <f>VLOOKUP($F137,Flete!$O$6:$AA$47,13,FALSE)</f>
        <v>339.26488152374623</v>
      </c>
    </row>
    <row r="138" spans="1:7" x14ac:dyDescent="0.25">
      <c r="D138" s="200">
        <v>25</v>
      </c>
      <c r="E138" s="94">
        <f>VLOOKUP($D138,Flete!$O$6:$AA$47,13,FALSE)</f>
        <v>1085.0212072386705</v>
      </c>
      <c r="F138" s="222">
        <v>210</v>
      </c>
      <c r="G138" s="94">
        <f>VLOOKUP($F138,Flete!$O$6:$AA$47,13,FALSE)</f>
        <v>335.68845929897776</v>
      </c>
    </row>
    <row r="139" spans="1:7" x14ac:dyDescent="0.25">
      <c r="D139" s="200">
        <v>30</v>
      </c>
      <c r="E139" s="94">
        <f>VLOOKUP($D139,Flete!$O$6:$AA$47,13,FALSE)</f>
        <v>989.48074889756163</v>
      </c>
      <c r="F139" s="222">
        <v>220</v>
      </c>
      <c r="G139" s="94">
        <f>VLOOKUP($F139,Flete!$O$6:$AA$47,13,FALSE)</f>
        <v>332.43716636737003</v>
      </c>
    </row>
    <row r="140" spans="1:7" x14ac:dyDescent="0.25">
      <c r="D140" s="200">
        <v>35</v>
      </c>
      <c r="E140" s="94">
        <f>VLOOKUP($D140,Flete!$O$6:$AA$47,13,FALSE)</f>
        <v>921.23756436819815</v>
      </c>
      <c r="F140" s="222">
        <v>230</v>
      </c>
      <c r="G140" s="94">
        <f>VLOOKUP($F140,Flete!$O$6:$AA$47,13,FALSE)</f>
        <v>329.46859456024987</v>
      </c>
    </row>
    <row r="141" spans="1:7" x14ac:dyDescent="0.25">
      <c r="D141" s="200">
        <v>40</v>
      </c>
      <c r="E141" s="94">
        <f>VLOOKUP($D141,Flete!$O$6:$AA$47,13,FALSE)</f>
        <v>870.05517597117546</v>
      </c>
      <c r="F141" s="222">
        <v>240</v>
      </c>
      <c r="G141" s="94">
        <f>VLOOKUP($F141,Flete!$O$6:$AA$47,13,FALSE)</f>
        <v>326.74740373705657</v>
      </c>
    </row>
    <row r="142" spans="1:7" x14ac:dyDescent="0.25">
      <c r="D142" s="200">
        <v>45</v>
      </c>
      <c r="E142" s="94">
        <f>VLOOKUP($D142,Flete!$O$6:$AA$47,13,FALSE)</f>
        <v>830.24665166238003</v>
      </c>
      <c r="F142" s="222">
        <v>250</v>
      </c>
      <c r="G142" s="94">
        <f>VLOOKUP($F142,Flete!$O$6:$AA$47,13,FALSE)</f>
        <v>324.24390817971863</v>
      </c>
    </row>
    <row r="143" spans="1:7" x14ac:dyDescent="0.25">
      <c r="D143" s="200">
        <v>50</v>
      </c>
      <c r="E143" s="94">
        <f>VLOOKUP($D143,Flete!$O$6:$AA$47,13,FALSE)</f>
        <v>798.39983221534374</v>
      </c>
      <c r="F143" s="222">
        <v>260</v>
      </c>
      <c r="G143" s="94">
        <f>VLOOKUP($F143,Flete!$O$6:$AA$47,13,FALSE)</f>
        <v>321.93298920371438</v>
      </c>
    </row>
    <row r="144" spans="1:7" x14ac:dyDescent="0.25">
      <c r="D144" s="200">
        <v>60</v>
      </c>
      <c r="E144" s="94">
        <f>VLOOKUP($D144,Flete!$O$6:$AA$47,13,FALSE)</f>
        <v>526.10824817451362</v>
      </c>
      <c r="F144" s="222">
        <v>280</v>
      </c>
      <c r="G144" s="94">
        <f>VLOOKUP($F144,Flete!$O$6:$AA$47,13,FALSE)</f>
        <v>317.80634817513538</v>
      </c>
    </row>
    <row r="145" spans="4:7" x14ac:dyDescent="0.25">
      <c r="D145" s="200">
        <v>70</v>
      </c>
      <c r="E145" s="94">
        <f>VLOOKUP($D145,Flete!$O$6:$AA$47,13,FALSE)</f>
        <v>489.30842970922976</v>
      </c>
      <c r="F145" s="222">
        <v>300</v>
      </c>
      <c r="G145" s="94">
        <f>VLOOKUP($F145,Flete!$O$6:$AA$47,13,FALSE)</f>
        <v>314.22992595036703</v>
      </c>
    </row>
    <row r="146" spans="4:7" x14ac:dyDescent="0.25">
      <c r="D146" s="200">
        <v>80</v>
      </c>
      <c r="E146" s="94">
        <f>VLOOKUP($D146,Flete!$O$6:$AA$47,13,FALSE)</f>
        <v>461.70856586026673</v>
      </c>
      <c r="F146" s="222">
        <v>320</v>
      </c>
      <c r="G146" s="94">
        <f>VLOOKUP($F146,Flete!$O$6:$AA$47,13,FALSE)</f>
        <v>311.10055650369463</v>
      </c>
    </row>
    <row r="147" spans="4:7" x14ac:dyDescent="0.25">
      <c r="D147" s="200">
        <v>90</v>
      </c>
      <c r="E147" s="94">
        <f>VLOOKUP($D147,Flete!$O$6:$AA$47,13,FALSE)</f>
        <v>440.24200508885104</v>
      </c>
      <c r="F147" s="222">
        <v>340</v>
      </c>
      <c r="G147" s="94">
        <f>VLOOKUP($F147,Flete!$O$6:$AA$47,13,FALSE)</f>
        <v>308.33934816839547</v>
      </c>
    </row>
    <row r="148" spans="4:7" x14ac:dyDescent="0.25">
      <c r="D148" s="200">
        <v>100</v>
      </c>
      <c r="E148" s="94">
        <f>VLOOKUP($D148,Flete!$O$6:$AA$47,13,FALSE)</f>
        <v>423.06875647171864</v>
      </c>
      <c r="F148" s="222">
        <v>360</v>
      </c>
      <c r="G148" s="94">
        <f>VLOOKUP($F148,Flete!$O$6:$AA$47,13,FALSE)</f>
        <v>305.88494075924069</v>
      </c>
    </row>
    <row r="149" spans="4:7" x14ac:dyDescent="0.25">
      <c r="D149" s="200">
        <v>110</v>
      </c>
      <c r="E149" s="94">
        <f>VLOOKUP($D149,Flete!$O$6:$AA$47,13,FALSE)</f>
        <v>409.01791669406475</v>
      </c>
      <c r="F149" s="222">
        <v>380</v>
      </c>
      <c r="G149" s="94">
        <f>VLOOKUP($F149,Flete!$O$6:$AA$47,13,FALSE)</f>
        <v>303.6888920247336</v>
      </c>
    </row>
    <row r="150" spans="4:7" x14ac:dyDescent="0.25">
      <c r="D150" s="200">
        <v>120</v>
      </c>
      <c r="E150" s="94">
        <f>VLOOKUP($D150,Flete!$O$6:$AA$47,13,FALSE)</f>
        <v>397.3088835460199</v>
      </c>
      <c r="F150" s="222">
        <v>400</v>
      </c>
      <c r="G150" s="94">
        <f>VLOOKUP($F150,Flete!$O$6:$AA$47,13,FALSE)</f>
        <v>301.71244816367744</v>
      </c>
    </row>
    <row r="151" spans="4:7" x14ac:dyDescent="0.25">
      <c r="D151" s="200">
        <v>130</v>
      </c>
      <c r="E151" s="94">
        <f>VLOOKUP($D151,Flete!$O$6:$AA$47,13,FALSE)</f>
        <v>387.4012401130588</v>
      </c>
      <c r="F151" s="222">
        <v>420</v>
      </c>
      <c r="G151" s="94">
        <f>VLOOKUP($F151,Flete!$O$6:$AA$47,13,FALSE)</f>
        <v>299.92423705129323</v>
      </c>
    </row>
    <row r="152" spans="4:7" x14ac:dyDescent="0.25">
      <c r="D152" s="200">
        <v>140</v>
      </c>
      <c r="E152" s="94">
        <f>VLOOKUP($D152,Flete!$O$6:$AA$47,13,FALSE)</f>
        <v>378.908974313378</v>
      </c>
      <c r="F152" s="222">
        <v>440</v>
      </c>
      <c r="G152" s="94">
        <f>VLOOKUP($F152,Flete!$O$6:$AA$47,13,FALSE)</f>
        <v>298.29859058548942</v>
      </c>
    </row>
    <row r="153" spans="4:7" x14ac:dyDescent="0.25">
      <c r="D153" s="200">
        <v>150</v>
      </c>
      <c r="E153" s="94">
        <f>VLOOKUP($D153,Flete!$O$6:$AA$47,13,FALSE)</f>
        <v>364.29983709712525</v>
      </c>
      <c r="F153" s="222">
        <v>460</v>
      </c>
      <c r="G153" s="94">
        <f>VLOOKUP($F153,Flete!$O$6:$AA$47,13,FALSE)</f>
        <v>296.81430468192934</v>
      </c>
    </row>
    <row r="154" spans="4:7" x14ac:dyDescent="0.25">
      <c r="D154" s="200">
        <v>160</v>
      </c>
      <c r="E154" s="94">
        <f>VLOOKUP($D154,Flete!$O$6:$AA$47,13,FALSE)</f>
        <v>358.04109820378051</v>
      </c>
      <c r="F154" s="222">
        <v>480</v>
      </c>
      <c r="G154" s="94">
        <f>VLOOKUP($F154,Flete!$O$6:$AA$47,13,FALSE)</f>
        <v>295.45370927033269</v>
      </c>
    </row>
    <row r="155" spans="4:7" x14ac:dyDescent="0.25">
      <c r="D155" s="201">
        <v>170</v>
      </c>
      <c r="E155" s="95">
        <f>VLOOKUP($D155,Flete!$O$6:$AA$47,13,FALSE)</f>
        <v>352.51868153318219</v>
      </c>
      <c r="F155" s="223">
        <v>500</v>
      </c>
      <c r="G155" s="95">
        <f>VLOOKUP($F155,Flete!$O$6:$AA$47,13,FALSE)</f>
        <v>294.20196149166372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2091462.0106652803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VLOOKUP($B9,IN_12_25!$B:$E,4,)</f>
        <v>15080.720716508244</v>
      </c>
      <c r="G9" s="13">
        <f>F9*E9</f>
        <v>960943.52405590529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VLOOKUP($B10,IN_12_25!$B:$E,4,)</f>
        <v>1118.2209870005775</v>
      </c>
      <c r="G10" s="13">
        <f>F10*E10</f>
        <v>59657.089656480806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VLOOKUP($B11,IN_12_25!$B:$E,4,)</f>
        <v>5985.4450527103872</v>
      </c>
      <c r="G11" s="13">
        <f>F11*E11</f>
        <v>82180.160573713612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VLOOKUP($B12,IN_12_25!$B:$E,4,)</f>
        <v>8832.6818668460419</v>
      </c>
      <c r="G12" s="13">
        <f>F12*E12</f>
        <v>43280.141147545612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VLOOKUP($B13,IN_12_25!$B:$E,4,)</f>
        <v>3235.3792371852742</v>
      </c>
      <c r="G13" s="13">
        <f>F13*E13</f>
        <v>429496.59373634512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VLOOKUP($B15,IN_12_25!$B:$E,4,)</f>
        <v>9944.2873563636385</v>
      </c>
      <c r="G15" s="13">
        <f>F15*E15</f>
        <v>497214.36781818193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VLOOKUP($B17,IN_12_25!$B:$E,4,)</f>
        <v>124600.89118071995</v>
      </c>
      <c r="G17" s="17">
        <f>F17*E17</f>
        <v>18690.133677107991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26331608.327798072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VLOOKUP($B23,IN_12_25!$B:$E,4,)</f>
        <v>15080.720716508244</v>
      </c>
      <c r="G23" s="13">
        <f t="shared" ref="G23:G28" si="0">F23*E23</f>
        <v>7127450.2250361266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VLOOKUP($B24,IN_12_25!$B:$E,4,)</f>
        <v>1118.2209870005775</v>
      </c>
      <c r="G24" s="13">
        <f t="shared" si="0"/>
        <v>644466.53788001684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VLOOKUP($B25,IN_12_25!$B:$E,4,)</f>
        <v>2546693.4073329135</v>
      </c>
      <c r="G25" s="13">
        <f t="shared" si="0"/>
        <v>4436339.915573935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VLOOKUP($B26,IN_12_25!$B:$E,4,)</f>
        <v>5985.4450527103872</v>
      </c>
      <c r="G26" s="13">
        <f t="shared" si="0"/>
        <v>878962.60599052033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VLOOKUP($B27,IN_12_25!$B:$E,4,)</f>
        <v>8832.6818668460419</v>
      </c>
      <c r="G27" s="13">
        <f t="shared" si="0"/>
        <v>3294766.9899709104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VLOOKUP($B28,IN_12_25!$B:$E,4,)</f>
        <v>3235.3792371852742</v>
      </c>
      <c r="G28" s="13">
        <f t="shared" si="0"/>
        <v>6737111.0700718258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VLOOKUP($B30,IN_12_25!$B:$E,4,)</f>
        <v>9944.2873563636385</v>
      </c>
      <c r="G30" s="13">
        <f>F30*E30</f>
        <v>2996203.8361850078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VLOOKUP($B32,IN_12_25!$B:$E,4,)</f>
        <v>124600.89118071995</v>
      </c>
      <c r="G32" s="17">
        <f>F32*E32</f>
        <v>216307.14708972981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2164215.8067848617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VLOOKUP($B38,IN_12_25!$B:$E,4,)</f>
        <v>142618.1203982771</v>
      </c>
      <c r="G38" s="13">
        <f t="shared" ref="G38:G44" si="1">F38*E38</f>
        <v>142618.1203982771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VLOOKUP($B39,IN_12_25!$B:$E,4,)</f>
        <v>32200.085941564106</v>
      </c>
      <c r="G39" s="13">
        <f t="shared" si="1"/>
        <v>115920.30938963078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VLOOKUP($B40,IN_12_25!$B:$E,4,)</f>
        <v>1118.2209870005775</v>
      </c>
      <c r="G40" s="13">
        <f t="shared" si="1"/>
        <v>49201.723428025405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VLOOKUP($B41,IN_12_25!$B:$E,4,)</f>
        <v>15080.720716508244</v>
      </c>
      <c r="G41" s="13">
        <f t="shared" si="1"/>
        <v>497663.78364477202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VLOOKUP($B42,IN_12_25!$B:$E,4,)</f>
        <v>5985.4450527103872</v>
      </c>
      <c r="G42" s="13">
        <f t="shared" si="1"/>
        <v>127849.10632589387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VLOOKUP($B43,IN_12_25!$B:$E,4,)</f>
        <v>8832.6818668460419</v>
      </c>
      <c r="G43" s="13">
        <f t="shared" si="1"/>
        <v>224261.79259922102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VLOOKUP($B44,IN_12_25!$B:$E,4,)</f>
        <v>3235.3792371852742</v>
      </c>
      <c r="G44" s="13">
        <f t="shared" si="1"/>
        <v>564120.72379562445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VLOOKUP($B46,IN_12_25!$B:$E,4,)</f>
        <v>9944.2873563636385</v>
      </c>
      <c r="G46" s="13">
        <f>F46*E46</f>
        <v>417660.06896727282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VLOOKUP($B48,IN_12_25!$B:$E,4,)</f>
        <v>124600.89118071995</v>
      </c>
      <c r="G48" s="17">
        <f>F48*E48</f>
        <v>24920.178236143991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10033.756948769433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VLOOKUP($B9,IN_12_25!$B:$E,4,)</f>
        <v>160720.52623497645</v>
      </c>
      <c r="G9" s="13">
        <f>F9*E9</f>
        <v>2009.0065779372057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VLOOKUP($B10,IN_12_25!$B:$E,4,)</f>
        <v>7143.3271573856227</v>
      </c>
      <c r="G10" s="13">
        <f>F10*E10</f>
        <v>478.60291954483677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VLOOKUP($B11,IN_12_25!$B:$E,4,)</f>
        <v>8962.1787378821973</v>
      </c>
      <c r="G11" s="13">
        <f>F11*E11</f>
        <v>3047.1407708799475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VLOOKUP($B13,IN_12_25!$B:$E,4,)</f>
        <v>8624.2106872727272</v>
      </c>
      <c r="G13" s="13">
        <f>F13*E13</f>
        <v>4312.1053436363636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VLOOKUP($B15,IN_12_25!$B:$E,4,)</f>
        <v>124600.89118071995</v>
      </c>
      <c r="G15" s="17">
        <f>F15*E15</f>
        <v>186.90133677107991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2457.1225005632773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VLOOKUP($B21,IN_12_25!$B:$E,4,)</f>
        <v>7143.3271573856227</v>
      </c>
      <c r="G21" s="13">
        <f>F21*E21</f>
        <v>142.86654314771246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VLOOKUP($B22,IN_12_25!$B:$E,4,)</f>
        <v>319.67613335674343</v>
      </c>
      <c r="G22" s="13">
        <f>F22*E22</f>
        <v>95.90284000702303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VLOOKUP($B24,IN_12_25!$B:$E,4,)</f>
        <v>8624.2106872727272</v>
      </c>
      <c r="G24" s="13">
        <f>F24*E24</f>
        <v>2156.0526718181818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VLOOKUP($B26,IN_12_25!$B:$E,4,)</f>
        <v>124600.89118071995</v>
      </c>
      <c r="G26" s="17">
        <f>F26*E26</f>
        <v>62.300445590359978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2560.5945360671653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VLOOKUP($B32,IN_12_25!$B:$E,4,)</f>
        <v>7143.3271573856227</v>
      </c>
      <c r="G32" s="13">
        <f>F32*E32</f>
        <v>142.86654314771246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VLOOKUP($B33,IN_12_25!$B:$E,4,)</f>
        <v>2658.3316734788104</v>
      </c>
      <c r="G33" s="13">
        <f>F33*E33</f>
        <v>199.37487551091078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VLOOKUP($B35,IN_12_25!$B:$E,4,)</f>
        <v>8624.2106872727272</v>
      </c>
      <c r="G35" s="13">
        <f>F35*E35</f>
        <v>2156.0526718181818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VLOOKUP($B37,IN_12_25!$B:$E,4,)</f>
        <v>124600.89118071995</v>
      </c>
      <c r="G37" s="17">
        <f>F37*E37</f>
        <v>62.300445590359978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12956.937134672185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VLOOKUP($B43,IN_12_25!$B:$E,4,)</f>
        <v>101507.58420441666</v>
      </c>
      <c r="G43" s="13">
        <f>F43*E43</f>
        <v>5075.3792102208336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VLOOKUP($B44,IN_12_25!$B:$E,4,)</f>
        <v>40872.538185620368</v>
      </c>
      <c r="G44" s="13">
        <f>F44*E44</f>
        <v>1021.8134546405092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VLOOKUP($B45,IN_12_25!$B:$E,4,)</f>
        <v>14238.467199485716</v>
      </c>
      <c r="G45" s="13">
        <f>F45*E45</f>
        <v>142.38467199485717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VLOOKUP($B47,IN_12_25!$B:$E,4,)</f>
        <v>8624.2106872727272</v>
      </c>
      <c r="G47" s="13">
        <f>F47*E47</f>
        <v>6468.1580154545454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VLOOKUP($B49,IN_12_25!$B:$E,4,)</f>
        <v>124600.89118071995</v>
      </c>
      <c r="G49" s="17">
        <f>F49*E49</f>
        <v>249.20178236143991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7360.9556859495715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VLOOKUP($B53,IN_12_25!$B:$E,4,)</f>
        <v>3112.3296565073247</v>
      </c>
      <c r="G53" s="13">
        <f>F53*E53</f>
        <v>186.73977939043948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VLOOKUP($B54,IN_12_25!$B:$E,4,)</f>
        <v>14238.467199485716</v>
      </c>
      <c r="G54" s="13">
        <f>F54*E54</f>
        <v>2847.6934398971434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VLOOKUP($B56,IN_12_25!$B:$E,4,)</f>
        <v>8624.2106872727272</v>
      </c>
      <c r="G56" s="13">
        <f>F56*E56</f>
        <v>4139.6211298909093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VLOOKUP($B58,IN_12_25!$B:$E,4,)</f>
        <v>124600.89118071995</v>
      </c>
      <c r="G58" s="17">
        <f>F58*E58</f>
        <v>186.90133677107991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11376.582566662652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VLOOKUP($B64,IN_12_25!$B:$E,4,)</f>
        <v>3112.3296565073247</v>
      </c>
      <c r="G64" s="13">
        <f>F64*E64</f>
        <v>186.73977939043948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VLOOKUP($B65,IN_12_25!$B:$E,4,)</f>
        <v>40872.538185620368</v>
      </c>
      <c r="G65" s="13">
        <f>F65*E65</f>
        <v>1553.1564510535738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VLOOKUP($B66,IN_12_25!$B:$E,4,)</f>
        <v>101507.58420441666</v>
      </c>
      <c r="G66" s="13">
        <f>F66*E66</f>
        <v>5075.3792102208336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VLOOKUP($B68,IN_12_25!$B:$E,4,)</f>
        <v>8624.2106872727272</v>
      </c>
      <c r="G68" s="13">
        <f>F68*E68</f>
        <v>4312.1053436363636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VLOOKUP($B70,IN_12_25!$B:$E,4,)</f>
        <v>124600.89118071995</v>
      </c>
      <c r="G70" s="17">
        <f>F70*E70</f>
        <v>249.20178236143991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14901.932042691542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VLOOKUP($B76,IN_12_25!$B:$E,4,)</f>
        <v>19535.697109951929</v>
      </c>
      <c r="G76" s="13">
        <f>F76*E76</f>
        <v>9767.8485549759644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VLOOKUP($B77,IN_12_25!$B:$E,4,)</f>
        <v>3112.3296565073247</v>
      </c>
      <c r="G77" s="13">
        <f>F77*E77</f>
        <v>448.17547053705471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VLOOKUP($B79,IN_12_25!$B:$E,4,)</f>
        <v>8624.2106872727272</v>
      </c>
      <c r="G79" s="13">
        <f>F79*E79</f>
        <v>4312.1053436363636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VLOOKUP($B81,IN_12_25!$B:$E,4,)</f>
        <v>124600.89118071995</v>
      </c>
      <c r="G81" s="17">
        <f>F81*E81</f>
        <v>373.80267354215982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39356.706503737172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VLOOKUP($B9,IN_12_25!$B:$E,4,)</f>
        <v>29269.043634728041</v>
      </c>
      <c r="G9" s="13">
        <f>F9*E9</f>
        <v>30732.495816464445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VLOOKUP($B11,IN_12_25!$B:$E,4,)</f>
        <v>8624.2106872727272</v>
      </c>
      <c r="G11" s="17">
        <f>F11*E11</f>
        <v>8624.2106872727272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6215.2041804420278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VLOOKUP($B9,IN_12_25!$B:$E,4,)</f>
        <v>246008.48667191036</v>
      </c>
      <c r="G9" s="13">
        <f>F9*E9</f>
        <v>2017.2695907096647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VLOOKUP($B10,IN_12_25!$B:$E,4,)</f>
        <v>3420.9391499061371</v>
      </c>
      <c r="G10" s="13">
        <f>F10*E10</f>
        <v>239.46574049342962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VLOOKUP($B11,IN_12_25!$B:$E,4,)</f>
        <v>16681.333857142512</v>
      </c>
      <c r="G11" s="13">
        <f>F11*E11</f>
        <v>1371.2056430571145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VLOOKUP($B13,IN_12_25!$B:$E,4,)</f>
        <v>8624.2106872727272</v>
      </c>
      <c r="G13" s="17">
        <f>F13*E13</f>
        <v>2587.2632061818181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59440.17486196298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VLOOKUP($B19,IN_12_25!$B:$E,4,)</f>
        <v>654.21194535397024</v>
      </c>
      <c r="G19" s="13">
        <f>F19*E19</f>
        <v>30617.11904256581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VLOOKUP($B20,IN_12_25!$B:$E,4,)</f>
        <v>4939.6744895154879</v>
      </c>
      <c r="G20" s="13">
        <f>F20*E20</f>
        <v>1975.8697958061953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VLOOKUP($B21,IN_12_25!$B:$E,4,)</f>
        <v>28839.701914821959</v>
      </c>
      <c r="G21" s="13">
        <f>F21*E21</f>
        <v>2699.3960992273355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VLOOKUP($B23,IN_12_25!$B:$E,4,)</f>
        <v>8624.2106872727272</v>
      </c>
      <c r="G23" s="17">
        <f>F23*E23</f>
        <v>24147.789924363635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90096.768691617239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VLOOKUP($B29,IN_12_25!$B:$E,4,)</f>
        <v>654.21194535397024</v>
      </c>
      <c r="G29" s="13">
        <f t="shared" ref="G29:G38" si="0">F29*E29</f>
        <v>23989.952036130089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VLOOKUP($B30,IN_12_25!$B:$E,4,)</f>
        <v>22313.059588005446</v>
      </c>
      <c r="G30" s="13">
        <f t="shared" si="0"/>
        <v>2298.245137564561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VLOOKUP($B31,IN_12_25!$B:$E,4,)</f>
        <v>17929.510087667808</v>
      </c>
      <c r="G31" s="13">
        <f t="shared" si="0"/>
        <v>1577.7968877147671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VLOOKUP($B32,IN_12_25!$B:$E,4,)</f>
        <v>22202.064412603886</v>
      </c>
      <c r="G32" s="13">
        <f t="shared" si="0"/>
        <v>22202.064412603886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VLOOKUP($B33,IN_12_25!$B:$E,4,)</f>
        <v>383.69348224451591</v>
      </c>
      <c r="G33" s="13">
        <f t="shared" si="0"/>
        <v>767.38696448903181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VLOOKUP($B34,IN_12_25!$B:$E,4,)</f>
        <v>246008.48667191036</v>
      </c>
      <c r="G34" s="13">
        <f t="shared" si="0"/>
        <v>1476.0509200314623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VLOOKUP($B35,IN_12_25!$B:$E,4,)</f>
        <v>1737.7631363710784</v>
      </c>
      <c r="G35" s="13">
        <f t="shared" si="0"/>
        <v>1737.7631363710784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VLOOKUP($B36,IN_12_25!$B:$E,4,)</f>
        <v>1935.3542221703783</v>
      </c>
      <c r="G36" s="13">
        <f t="shared" si="0"/>
        <v>1935.3542221703783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VLOOKUP($B37,IN_12_25!$B:$E,4,)</f>
        <v>42761.008808284969</v>
      </c>
      <c r="G37" s="13">
        <f t="shared" si="0"/>
        <v>555.89311450770458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VLOOKUP($B38,IN_12_25!$B:$E,4,)</f>
        <v>24901.814245644633</v>
      </c>
      <c r="G38" s="13">
        <f t="shared" si="0"/>
        <v>8217.5987010627287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VLOOKUP($B40,IN_12_25!$B:$E,4,)</f>
        <v>8624.2106872727272</v>
      </c>
      <c r="G40" s="13">
        <f>F40*E40</f>
        <v>23285.368855636367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VLOOKUP($B42,IN_12_25!$B:$E,4,)</f>
        <v>205329.43033351956</v>
      </c>
      <c r="G42" s="17">
        <f>F42*E42</f>
        <v>2053.2943033351958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470671.53204060247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VLOOKUP($B48,IN_12_25!$B:$E,4,)</f>
        <v>122234.48169875509</v>
      </c>
      <c r="G48" s="13">
        <f>F48*E48</f>
        <v>122234.48169875509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VLOOKUP($B49,IN_12_25!$B:$E,4,)</f>
        <v>249741.73574860403</v>
      </c>
      <c r="G49" s="13">
        <f>F49*E49</f>
        <v>299690.08289832482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VLOOKUP($B51,IN_12_25!$B:$E,4,)</f>
        <v>8624.2106872727272</v>
      </c>
      <c r="G51" s="13">
        <f>F51*E51</f>
        <v>40533.790230181818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VLOOKUP($B53,IN_12_25!$B:$E,4,)</f>
        <v>205329.43033351956</v>
      </c>
      <c r="G53" s="17">
        <f>F53*E53</f>
        <v>8213.1772133407831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8029.9991376741609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VLOOKUP($B57,IN_12_25!$B:$E,4,)</f>
        <v>2130.3895004889764</v>
      </c>
      <c r="G57" s="13">
        <f>F57*E57</f>
        <v>1065.1947502444882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VLOOKUP($B58,IN_12_25!$B:$E,4,)</f>
        <v>2652.6990437933091</v>
      </c>
      <c r="G58" s="13">
        <f>F58*E58</f>
        <v>2652.6990437933091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VLOOKUP($B60,IN_12_25!$B:$E,4,)</f>
        <v>8624.2106872727272</v>
      </c>
      <c r="G60" s="17">
        <f>F60*E60</f>
        <v>4312.1053436363636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563062.28461362817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VLOOKUP($B66,IN_12_25!$B:$E,4,)</f>
        <v>15292.389152272486</v>
      </c>
      <c r="G66" s="13">
        <f>F66*E66</f>
        <v>519941.23117726453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VLOOKUP($B68,IN_12_25!$B:$E,4,)</f>
        <v>8624.2106872727272</v>
      </c>
      <c r="G68" s="17">
        <f>F68*E68</f>
        <v>43121.05343636364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1797.9583957926538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VLOOKUP($B74,IN_12_25!$B:$E,4,)</f>
        <v>8624.2106872727272</v>
      </c>
      <c r="G74" s="13">
        <f>F74*E74</f>
        <v>551.94948398545455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VLOOKUP($B76,IN_12_25!$B:$E,4,)</f>
        <v>124600.89118071995</v>
      </c>
      <c r="G76" s="17">
        <f>F76*E76</f>
        <v>1246.0089118071994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894385.71974000859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VLOOKUP($B82,IN_12_25!$B:$E,4,)</f>
        <v>13013.054328358206</v>
      </c>
      <c r="G82" s="13">
        <f>F82*E82</f>
        <v>24797.676328119396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VLOOKUP($B83,IN_12_25!$B:$E,4,)</f>
        <v>4990.3107897241925</v>
      </c>
      <c r="G83" s="13">
        <f>F83*E83</f>
        <v>179651.18843007094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VLOOKUP($B85,IN_12_25!$B:$E,4,)</f>
        <v>8624.2106872727272</v>
      </c>
      <c r="G85" s="17">
        <f>F85*E85</f>
        <v>689936.85498181824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293735.28251883853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VLOOKUP($B90,IN_12_25!$B:$E,4,)</f>
        <v>654.21194535397024</v>
      </c>
      <c r="G90" s="13">
        <f>F90*E90</f>
        <v>228974.18087388959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VLOOKUP($B91,IN_12_25!$B:$E,4,)</f>
        <v>17929.510087667808</v>
      </c>
      <c r="G91" s="13">
        <f>F91*E91</f>
        <v>11654.181556984076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VLOOKUP($B92,IN_12_25!$B:$E,4,)</f>
        <v>22313.059588005446</v>
      </c>
      <c r="G92" s="13">
        <f>F92*E92</f>
        <v>14503.488732203541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VLOOKUP($B94,IN_12_25!$B:$E,4,)</f>
        <v>8624.2106872727272</v>
      </c>
      <c r="G94" s="13">
        <f>F94*E94</f>
        <v>34496.842749090909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VLOOKUP($B96,IN_12_25!$B:$E,4,)</f>
        <v>205329.43033351956</v>
      </c>
      <c r="G96" s="17">
        <f>F96*E96</f>
        <v>4106.5886066703915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1019149.5827573757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VLOOKUP($B102,IN_12_25!$B:$E,4,)</f>
        <v>252374.68122960883</v>
      </c>
      <c r="G102" s="13">
        <f>F102*E102</f>
        <v>1009498.7249184353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VLOOKUP($B104,IN_12_25!$B:$E,4,)</f>
        <v>8624.2106872727272</v>
      </c>
      <c r="G104" s="13">
        <f>F104*E104</f>
        <v>8624.2106872727272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VLOOKUP($B106,IN_12_25!$B:$E,4,)</f>
        <v>205329.43033351956</v>
      </c>
      <c r="G106" s="17">
        <f>F106*E106</f>
        <v>1026.6471516675979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744513.37945308082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VLOOKUP($B112,IN_12_25!$B:$E,4,)</f>
        <v>122234.48169875509</v>
      </c>
      <c r="G112" s="13">
        <f>F112*E112</f>
        <v>122234.48169875509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VLOOKUP($B113,IN_12_25!$B:$E,4,)</f>
        <v>477943.27525900275</v>
      </c>
      <c r="G113" s="13">
        <f>F113*E113</f>
        <v>573531.93031080323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VLOOKUP($B115,IN_12_25!$B:$E,4,)</f>
        <v>8624.2106872727272</v>
      </c>
      <c r="G115" s="13">
        <f>F115*E115</f>
        <v>40533.790230181818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VLOOKUP($B117,IN_12_25!$B:$E,4,)</f>
        <v>205329.43033351956</v>
      </c>
      <c r="G117" s="17">
        <f>F117*E117</f>
        <v>8213.1772133407831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81904.89107663602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VLOOKUP($B9,IN_12_25!$B:$E,4,)</f>
        <v>10703.072169114943</v>
      </c>
      <c r="G9" s="13">
        <f t="shared" ref="G9:G16" si="0">F9*E9</f>
        <v>42319.947356680488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VLOOKUP($B10,IN_12_25!$B:$E,4,)</f>
        <v>19896.31765611182</v>
      </c>
      <c r="G10" s="13">
        <f t="shared" si="0"/>
        <v>2825.2771071678781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VLOOKUP($B11,IN_12_25!$B:$E,4,)</f>
        <v>524400.73333460023</v>
      </c>
      <c r="G11" s="13">
        <f t="shared" si="0"/>
        <v>5244.0073333460023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VLOOKUP($B12,IN_12_25!$B:$E,4,)</f>
        <v>2766.0005092703427</v>
      </c>
      <c r="G12" s="13">
        <f t="shared" si="0"/>
        <v>6085.2011203947541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VLOOKUP($B13,IN_12_25!$B:$E,4,)</f>
        <v>23264.292679303446</v>
      </c>
      <c r="G13" s="13">
        <f t="shared" si="0"/>
        <v>162.85004875512413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VLOOKUP($B14,IN_12_25!$B:$E,4,)</f>
        <v>654.21194535397024</v>
      </c>
      <c r="G14" s="13">
        <f t="shared" si="0"/>
        <v>712.4368084904736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VLOOKUP($B15,IN_12_25!$B:$E,4,)</f>
        <v>25665.826154714352</v>
      </c>
      <c r="G15" s="13">
        <f t="shared" si="0"/>
        <v>179.66078308300047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VLOOKUP($B16,IN_12_25!$B:$E,4,)</f>
        <v>4939.6744895154879</v>
      </c>
      <c r="G16" s="13">
        <f t="shared" si="0"/>
        <v>266.74242243383634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VLOOKUP($B18,IN_12_25!$B:$E,4,)</f>
        <v>9944.2873563636385</v>
      </c>
      <c r="G18" s="13">
        <f>F18*E18</f>
        <v>8880.248609232729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VLOOKUP($B20,IN_12_25!$B:$E,4,)</f>
        <v>155393.05599032374</v>
      </c>
      <c r="G20" s="17">
        <f>F20*E20</f>
        <v>15228.519487051728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72929.956094146226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VLOOKUP($B26,IN_12_25!$B:$E,4,)</f>
        <v>10703.072169114943</v>
      </c>
      <c r="G26" s="13">
        <f t="shared" ref="G26:G31" si="1">F26*E26</f>
        <v>42319.947356680488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VLOOKUP($B27,IN_12_25!$B:$E,4,)</f>
        <v>19896.31765611182</v>
      </c>
      <c r="G27" s="13">
        <f t="shared" si="1"/>
        <v>2825.2771071678781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VLOOKUP($B28,IN_12_25!$B:$E,4,)</f>
        <v>524400.73333460023</v>
      </c>
      <c r="G28" s="13">
        <f t="shared" si="1"/>
        <v>2517.123520006081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VLOOKUP($B29,IN_12_25!$B:$E,4,)</f>
        <v>654.21194535397024</v>
      </c>
      <c r="G29" s="13">
        <f t="shared" si="1"/>
        <v>712.4368084904736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VLOOKUP($B30,IN_12_25!$B:$E,4,)</f>
        <v>25665.826154714352</v>
      </c>
      <c r="G30" s="13">
        <f t="shared" si="1"/>
        <v>179.66078308300047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VLOOKUP($B31,IN_12_25!$B:$E,4,)</f>
        <v>4939.6744895154879</v>
      </c>
      <c r="G31" s="13">
        <f t="shared" si="1"/>
        <v>266.74242243383634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VLOOKUP($B33,IN_12_25!$B:$E,4,)</f>
        <v>9944.2873563636385</v>
      </c>
      <c r="G33" s="13">
        <f>F33*E33</f>
        <v>8880.248609232729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VLOOKUP($B35,IN_12_25!$B:$E,4,)</f>
        <v>155393.05599032374</v>
      </c>
      <c r="G35" s="17">
        <f>F35*E35</f>
        <v>15228.519487051728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23791603.511947207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VLOOKUP($B42,IN_12_25!$B:$E,4,)</f>
        <v>4302868.1065767137</v>
      </c>
      <c r="G42" s="13">
        <f t="shared" ref="G42:G47" si="2">F42*E42</f>
        <v>4302868.1065767137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VLOOKUP($B43,IN_12_25!$B:$E,4,)</f>
        <v>4426983.787068014</v>
      </c>
      <c r="G43" s="13">
        <f t="shared" si="2"/>
        <v>4426983.787068014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VLOOKUP($B44,IN_12_25!$B:$E,4,)</f>
        <v>4074935.1307584383</v>
      </c>
      <c r="G44" s="13">
        <f t="shared" si="2"/>
        <v>4074935.1307584383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VLOOKUP($B45,IN_12_25!$B:$E,4,)</f>
        <v>467798.58959183947</v>
      </c>
      <c r="G45" s="13">
        <f t="shared" si="2"/>
        <v>467798.58959183947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VLOOKUP($B46,IN_12_25!$B:$E,4,)</f>
        <v>32784.837878269675</v>
      </c>
      <c r="G46" s="13">
        <f t="shared" si="2"/>
        <v>3934180.545392361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VLOOKUP($B47,IN_12_25!$B:$E,4,)</f>
        <v>87310.764823998848</v>
      </c>
      <c r="G47" s="13">
        <f t="shared" si="2"/>
        <v>4470311.1589887412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VLOOKUP($B49,IN_12_25!$B:$E,4,)</f>
        <v>9944.2873563636385</v>
      </c>
      <c r="G49" s="13">
        <f>F49*E49</f>
        <v>715988.68965818197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VLOOKUP($B51,IN_12_25!$B:$E,4,)</f>
        <v>155393.05599032374</v>
      </c>
      <c r="G51" s="17">
        <f>F51*E51</f>
        <v>1398537.5039129136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128352.57425670515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VLOOKUP($B9,IN_12_25!$B:$E,4,)</f>
        <v>39159.855111728422</v>
      </c>
      <c r="G9" s="13">
        <f t="shared" ref="G9:G15" si="0">F9*E9</f>
        <v>61089.373974296344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VLOOKUP($B10,IN_12_25!$B:$E,4,)</f>
        <v>20322.924866436635</v>
      </c>
      <c r="G10" s="13">
        <f t="shared" si="0"/>
        <v>14226.047406505644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VLOOKUP($B11,IN_12_25!$B:$E,4,)</f>
        <v>57079.343257749919</v>
      </c>
      <c r="G11" s="13">
        <f t="shared" si="0"/>
        <v>9475.1709807864863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VLOOKUP($B12,IN_12_25!$B:$E,4,)</f>
        <v>223860.32536428567</v>
      </c>
      <c r="G12" s="13">
        <f t="shared" si="0"/>
        <v>2238.603253642857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VLOOKUP($B13,IN_12_25!$B:$E,4,)</f>
        <v>654.21194535397024</v>
      </c>
      <c r="G13" s="13">
        <f t="shared" si="0"/>
        <v>5543.1378129841905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VLOOKUP($B14,IN_12_25!$B:$E,4,)</f>
        <v>28839.701914821959</v>
      </c>
      <c r="G14" s="13">
        <f t="shared" si="0"/>
        <v>922.87046127430267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VLOOKUP($B15,IN_12_25!$B:$E,4,)</f>
        <v>4939.6744895154879</v>
      </c>
      <c r="G15" s="13">
        <f t="shared" si="0"/>
        <v>3245.3661396116759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VLOOKUP($B17,IN_12_25!$B:$E,4,)</f>
        <v>9944.2873563636385</v>
      </c>
      <c r="G17" s="13">
        <f>F17*E17</f>
        <v>13275.623620745457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VLOOKUP($B19,IN_12_25!$B:$E,4,)</f>
        <v>155393.05599032374</v>
      </c>
      <c r="G19" s="17">
        <f>F19*E19</f>
        <v>18336.380606858202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103358.59851308576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VLOOKUP($B25,IN_12_25!$B:$E,4,)</f>
        <v>39159.855111728422</v>
      </c>
      <c r="G25" s="13">
        <f>F25*E25</f>
        <v>61089.373974296344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VLOOKUP($B26,IN_12_25!$B:$E,4,)</f>
        <v>223860.32536428567</v>
      </c>
      <c r="G26" s="13">
        <f>F26*E26</f>
        <v>2238.603253642857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VLOOKUP($B27,IN_12_25!$B:$E,4,)</f>
        <v>654.21194535397024</v>
      </c>
      <c r="G27" s="13">
        <f>F27*E27</f>
        <v>5543.1378129841905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VLOOKUP($B28,IN_12_25!$B:$E,4,)</f>
        <v>28839.701914821959</v>
      </c>
      <c r="G28" s="13">
        <f>F28*E28</f>
        <v>922.87046127430267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VLOOKUP($B29,IN_12_25!$B:$E,4,)</f>
        <v>4939.6744895154879</v>
      </c>
      <c r="G29" s="13">
        <f>F29*E29</f>
        <v>3245.3661396116759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VLOOKUP($B31,IN_12_25!$B:$E,4,)</f>
        <v>9944.2873563636385</v>
      </c>
      <c r="G31" s="13">
        <f>F31*E31</f>
        <v>11982.866264418186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VLOOKUP($B33,IN_12_25!$B:$E,4,)</f>
        <v>155393.05599032374</v>
      </c>
      <c r="G33" s="17">
        <f>F33*E33</f>
        <v>18336.380606858202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56872.199186839978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VLOOKUP($B9,IN_12_25!$B:$E,4,)</f>
        <v>11826.810620180759</v>
      </c>
      <c r="G9" s="13">
        <f>F9*E9</f>
        <v>21288.259116325367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VLOOKUP($B10,IN_12_25!$B:$E,4,)</f>
        <v>24779.463343507872</v>
      </c>
      <c r="G10" s="13">
        <f>F10*E10</f>
        <v>3964.7141349612598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VLOOKUP($B11,IN_12_25!$B:$E,4,)</f>
        <v>52866.39513402665</v>
      </c>
      <c r="G11" s="13">
        <f>F11*E11</f>
        <v>5973.9026501450116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VLOOKUP($B13,IN_12_25!$B:$E,4,)</f>
        <v>9944.2873563636385</v>
      </c>
      <c r="G13" s="13">
        <f>F13*E13</f>
        <v>8552.0871264727284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VLOOKUP($B15,IN_12_25!$B:$E,4,)</f>
        <v>155393.05599032374</v>
      </c>
      <c r="G15" s="17">
        <f>F15*E15</f>
        <v>17093.236158935611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53579347.68621134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VLOOKUP($B11,IN_12_25!$B:$E,4,)</f>
        <v>800158.65132670815</v>
      </c>
      <c r="G11" s="13">
        <f t="shared" ref="G11:G20" si="0">F11*E11</f>
        <v>1600317.3026534163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VLOOKUP($B12,IN_12_25!$B:$E,4,)</f>
        <v>158513.94100301614</v>
      </c>
      <c r="G12" s="13">
        <f t="shared" si="0"/>
        <v>616777.7444427358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VLOOKUP($B13,IN_12_25!$B:$E,4,)</f>
        <v>67402.558849552021</v>
      </c>
      <c r="G13" s="13">
        <f t="shared" si="0"/>
        <v>7381254.2196144424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VLOOKUP($B14,IN_12_25!$B:$E,4,)</f>
        <v>29558164.129174177</v>
      </c>
      <c r="G14" s="13">
        <f t="shared" si="0"/>
        <v>29558164.129174177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VLOOKUP($B15,IN_12_25!$B:$E,4,)</f>
        <v>30481.814317572396</v>
      </c>
      <c r="G15" s="13">
        <f t="shared" si="0"/>
        <v>190267.4849702869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VLOOKUP($B16,IN_12_25!$B:$E,4,)</f>
        <v>2436.5787877678449</v>
      </c>
      <c r="G16" s="13">
        <f t="shared" si="0"/>
        <v>115372.00560080746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VLOOKUP($B17,IN_12_25!$B:$E,4,)</f>
        <v>25665.826154714352</v>
      </c>
      <c r="G17" s="13">
        <f t="shared" si="0"/>
        <v>179660.78308300045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VLOOKUP($B18,IN_12_25!$B:$E,4,)</f>
        <v>22313.059588005446</v>
      </c>
      <c r="G18" s="13">
        <f t="shared" si="0"/>
        <v>245443.65546805991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VLOOKUP($B19,IN_12_25!$B:$E,4,)</f>
        <v>654.21194535397024</v>
      </c>
      <c r="G19" s="13">
        <f t="shared" si="0"/>
        <v>1766372.2524557197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VLOOKUP($B20,IN_12_25!$B:$E,4,)</f>
        <v>3286369.7394570285</v>
      </c>
      <c r="G20" s="13">
        <f t="shared" si="0"/>
        <v>6894803.7133808453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VLOOKUP($B22,IN_12_25!$B:$E,4,)</f>
        <v>9944.2873563636385</v>
      </c>
      <c r="G22" s="13">
        <f>F22*E22</f>
        <v>3002180.3528861823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VLOOKUP($B24,IN_12_25!$B:$E,4,)</f>
        <v>155393.05599032374</v>
      </c>
      <c r="G24" s="17">
        <f>F24*E24</f>
        <v>2028734.0424816718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6698966.6415226944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VLOOKUP($B32,IN_12_25!$B:$E,4,)</f>
        <v>25665.826154714352</v>
      </c>
      <c r="G32" s="13">
        <f t="shared" ref="G32:G40" si="1">F32*E32</f>
        <v>23869.21832388435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VLOOKUP($B33,IN_12_25!$B:$E,4,)</f>
        <v>22313.059588005446</v>
      </c>
      <c r="G33" s="13">
        <f t="shared" si="1"/>
        <v>23874.97375916583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VLOOKUP($B34,IN_12_25!$B:$E,4,)</f>
        <v>654.21194535397024</v>
      </c>
      <c r="G34" s="13">
        <f t="shared" si="1"/>
        <v>105328.1232019892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VLOOKUP($B35,IN_12_25!$B:$E,4,)</f>
        <v>828585.07515681605</v>
      </c>
      <c r="G35" s="13">
        <f t="shared" si="1"/>
        <v>828585.07515681605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VLOOKUP($B36,IN_12_25!$B:$E,4,)</f>
        <v>3286369.7394570285</v>
      </c>
      <c r="G36" s="13">
        <f t="shared" si="1"/>
        <v>3286369.7394570285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VLOOKUP($B37,IN_12_25!$B:$E,4,)</f>
        <v>20390.041519259943</v>
      </c>
      <c r="G37" s="13">
        <f t="shared" si="1"/>
        <v>61170.124557779825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VLOOKUP($B38,IN_12_25!$B:$E,4,)</f>
        <v>87572.663994614326</v>
      </c>
      <c r="G38" s="13">
        <f t="shared" si="1"/>
        <v>820555.86162953614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VLOOKUP($B39,IN_12_25!$B:$E,4,)</f>
        <v>6651.0487214833183</v>
      </c>
      <c r="G39" s="13">
        <f t="shared" si="1"/>
        <v>6983.6011575574848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VLOOKUP($B40,IN_12_25!$B:$E,4,)</f>
        <v>163426.07671509124</v>
      </c>
      <c r="G40" s="13">
        <f t="shared" si="1"/>
        <v>223893.72509967501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VLOOKUP($B42,IN_12_25!$B:$E,4,)</f>
        <v>9944.2873563636385</v>
      </c>
      <c r="G42" s="13">
        <f>F42*E42</f>
        <v>510758.4871975492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VLOOKUP($B44,IN_12_25!$B:$E,4,)</f>
        <v>155393.05599032374</v>
      </c>
      <c r="G44" s="17">
        <f>F44*E44</f>
        <v>807577.71198171249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5376825.7970904913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VLOOKUP($B52,IN_12_25!$B:$E,4,)</f>
        <v>25665.826154714352</v>
      </c>
      <c r="G52" s="13">
        <f t="shared" ref="G52:G63" si="2">F52*E52</f>
        <v>40808.663585995819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VLOOKUP($B53,IN_12_25!$B:$E,4,)</f>
        <v>22313.059588005446</v>
      </c>
      <c r="G53" s="13">
        <f t="shared" si="2"/>
        <v>53551.343011213066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VLOOKUP($B54,IN_12_25!$B:$E,4,)</f>
        <v>654.21194535397024</v>
      </c>
      <c r="G54" s="13">
        <f t="shared" si="2"/>
        <v>179254.07302698784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VLOOKUP($B55,IN_12_25!$B:$E,4,)</f>
        <v>2826105.4646525616</v>
      </c>
      <c r="G55" s="13">
        <f t="shared" si="2"/>
        <v>2826105.4646525616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VLOOKUP($B56,IN_12_25!$B:$E,4,)</f>
        <v>87572.663994614326</v>
      </c>
      <c r="G56" s="13">
        <f t="shared" si="2"/>
        <v>126104.63615224462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VLOOKUP($B57,IN_12_25!$B:$E,4,)</f>
        <v>60100.185178420339</v>
      </c>
      <c r="G57" s="13">
        <f t="shared" si="2"/>
        <v>60100.185178420339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VLOOKUP($B58,IN_12_25!$B:$E,4,)</f>
        <v>185259.73773788541</v>
      </c>
      <c r="G58" s="13">
        <f t="shared" si="2"/>
        <v>185259.73773788541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VLOOKUP($B59,IN_12_25!$B:$E,4,)</f>
        <v>71686.590551352725</v>
      </c>
      <c r="G59" s="13">
        <f t="shared" si="2"/>
        <v>71686.590551352725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VLOOKUP($B60,IN_12_25!$B:$E,4,)</f>
        <v>63019.87419709505</v>
      </c>
      <c r="G60" s="13">
        <f t="shared" si="2"/>
        <v>94529.811295642576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VLOOKUP($B61,IN_12_25!$B:$E,4,)</f>
        <v>20451.02836622118</v>
      </c>
      <c r="G61" s="13">
        <f t="shared" si="2"/>
        <v>451783.66763819213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VLOOKUP($B62,IN_12_25!$B:$E,4,)</f>
        <v>540542.60514378839</v>
      </c>
      <c r="G62" s="13">
        <f t="shared" si="2"/>
        <v>540542.60514378839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VLOOKUP($B63,IN_12_25!$B:$E,4,)</f>
        <v>38994.960640436657</v>
      </c>
      <c r="G63" s="13">
        <f t="shared" si="2"/>
        <v>40944.708672458488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VLOOKUP($B65,IN_12_25!$B:$E,4,)</f>
        <v>9944.2873563636385</v>
      </c>
      <c r="G65" s="13">
        <f>F65*E65</f>
        <v>301510.7926449455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VLOOKUP($B67,IN_12_25!$B:$E,4,)</f>
        <v>155393.05599032374</v>
      </c>
      <c r="G67" s="17">
        <f>F67*E67</f>
        <v>404643.51779880305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26537552.69420075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VLOOKUP($B75,IN_12_25!$B:$E,4,)</f>
        <v>3491561.6115098773</v>
      </c>
      <c r="G75" s="13">
        <f>F75*E75</f>
        <v>4919610.3106174171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VLOOKUP($B76,IN_12_25!$B:$E,4,)</f>
        <v>343550.21454965632</v>
      </c>
      <c r="G76" s="13">
        <f>F76*E76</f>
        <v>761650.82565658807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VLOOKUP($B77,IN_12_25!$B:$E,4,)</f>
        <v>35628.105638088768</v>
      </c>
      <c r="G77" s="13">
        <f>F77*E77</f>
        <v>19659944.97215376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VLOOKUP($B79,IN_12_25!$B:$E,4,)</f>
        <v>9944.2873563636385</v>
      </c>
      <c r="G79" s="13">
        <f>F79*E79</f>
        <v>964655.53929141117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VLOOKUP($B81,IN_12_25!$B:$E,4,)</f>
        <v>155393.05599032374</v>
      </c>
      <c r="G81" s="17">
        <f>F81*E81</f>
        <v>231691.04648157273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51466.432451068518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VLOOKUP($B9,IN_12_25!$B:$E,4,)</f>
        <v>4939.6744895154879</v>
      </c>
      <c r="G9" s="13">
        <f>F9*E9</f>
        <v>6915.5442853216828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VLOOKUP($B10,IN_12_25!$B:$E,4,)</f>
        <v>654.21194535397024</v>
      </c>
      <c r="G10" s="13">
        <f>F10*E10</f>
        <v>24042.288991758407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VLOOKUP($B11,IN_12_25!$B:$E,4,)</f>
        <v>22313.059588005446</v>
      </c>
      <c r="G11" s="13">
        <f>F11*E11</f>
        <v>1651.1664095124029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VLOOKUP($B12,IN_12_25!$B:$E,4,)</f>
        <v>17929.510087667808</v>
      </c>
      <c r="G12" s="13">
        <f>F12*E12</f>
        <v>1129.559135523072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VLOOKUP($B14,IN_12_25!$B:$E,4,)</f>
        <v>8624.2106872727272</v>
      </c>
      <c r="G14" s="13">
        <f>F14*E14</f>
        <v>9486.6317560000007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VLOOKUP($B16,IN_12_25!$B:$E,4,)</f>
        <v>124600.89118071995</v>
      </c>
      <c r="G16" s="13">
        <f>F16*E16</f>
        <v>2492.0178236143988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VLOOKUP($B17,IN_12_25!$B:$E,4,)</f>
        <v>205329.43033351956</v>
      </c>
      <c r="G17" s="17">
        <f>F17*E17</f>
        <v>5749.224049338548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50571.228906665849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VLOOKUP($B23,IN_12_25!$B:$E,4,)</f>
        <v>16223.976296731411</v>
      </c>
      <c r="G23" s="13">
        <f>F23*E23</f>
        <v>17846.373926404554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VLOOKUP($B24,IN_12_25!$B:$E,4,)</f>
        <v>25665.826154714352</v>
      </c>
      <c r="G24" s="13">
        <f>F24*E24</f>
        <v>1154.9621769621458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VLOOKUP($B25,IN_12_25!$B:$E,4,)</f>
        <v>19623.252359019629</v>
      </c>
      <c r="G25" s="13">
        <f>F25*E25</f>
        <v>686.81383256568711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VLOOKUP($B27,IN_12_25!$B:$E,4,)</f>
        <v>8624.2106872727272</v>
      </c>
      <c r="G27" s="13">
        <f>F27*E27</f>
        <v>6942.4896032545448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VLOOKUP($B29,IN_12_25!$B:$E,4,)</f>
        <v>224198.63056662166</v>
      </c>
      <c r="G29" s="13">
        <f>F29*E29</f>
        <v>2940.2709741262956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VLOOKUP($B30,IN_12_25!$B:$E,4,)</f>
        <v>155393.05599032374</v>
      </c>
      <c r="G30" s="13">
        <f>F30*E30</f>
        <v>10008.425683453941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VLOOKUP($B31,IN_12_25!$B:$E,4,)</f>
        <v>124600.89118071995</v>
      </c>
      <c r="G31" s="13">
        <f>F31*E31</f>
        <v>7988.8766698496711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VLOOKUP($B32,IN_12_25!$B:$E,4,)</f>
        <v>88154.378393842751</v>
      </c>
      <c r="G32" s="13">
        <f>F32*E32</f>
        <v>1001.9599947065763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VLOOKUP($B33,IN_12_25!$B:$E,4,)</f>
        <v>176056.7814487071</v>
      </c>
      <c r="G33" s="17">
        <f>F33*E33</f>
        <v>2001.0560453424332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71421.38161122505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VLOOKUP($B39,IN_12_25!$B:$E,4,)</f>
        <v>654.21194535397024</v>
      </c>
      <c r="G39" s="13">
        <f>F39*E39</f>
        <v>34346.127131083435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VLOOKUP($B40,IN_12_25!$B:$E,4,)</f>
        <v>22313.059588005446</v>
      </c>
      <c r="G40" s="13">
        <f>F40*E40</f>
        <v>2342.8712567405719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VLOOKUP($B41,IN_12_25!$B:$E,4,)</f>
        <v>17929.510087667808</v>
      </c>
      <c r="G41" s="13">
        <f>F41*E41</f>
        <v>1613.6559078901028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VLOOKUP($B42,IN_12_25!$B:$E,4,)</f>
        <v>4939.6744895154879</v>
      </c>
      <c r="G42" s="13">
        <f>F42*E42</f>
        <v>4445.7070405639397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VLOOKUP($B43,IN_12_25!$B:$E,4,)</f>
        <v>6824.5773049495074</v>
      </c>
      <c r="G43" s="13">
        <f>F43*E43</f>
        <v>6551.5942127515273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VLOOKUP($B45,IN_12_25!$B:$E,4,)</f>
        <v>8624.2106872727272</v>
      </c>
      <c r="G45" s="13">
        <f>F45*E45</f>
        <v>5691.9790536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VLOOKUP($B47,IN_12_25!$B:$E,4,)</f>
        <v>224198.63056662166</v>
      </c>
      <c r="G47" s="13">
        <f>F47*E47</f>
        <v>2017.7876750995949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VLOOKUP($B48,IN_12_25!$B:$E,4,)</f>
        <v>155393.05599032374</v>
      </c>
      <c r="G48" s="13">
        <f>F48*E48</f>
        <v>6868.3730747723102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VLOOKUP($B49,IN_12_25!$B:$E,4,)</f>
        <v>124600.89118071995</v>
      </c>
      <c r="G49" s="13">
        <f>F49*E49</f>
        <v>5482.439211951677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VLOOKUP($B50,IN_12_25!$B:$E,4,)</f>
        <v>88154.378393842751</v>
      </c>
      <c r="G50" s="13">
        <f>F50*E50</f>
        <v>687.60415147197352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VLOOKUP($B51,IN_12_25!$B:$E,4,)</f>
        <v>176056.7814487071</v>
      </c>
      <c r="G51" s="17">
        <f>F51*E51</f>
        <v>1373.2428952999155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12307.582397978602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VLOOKUP($B56,IN_12_25!$B:$E,4,)</f>
        <v>28839.701914821959</v>
      </c>
      <c r="G56" s="13">
        <f>F56*E56</f>
        <v>3749.1612489268546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VLOOKUP($B58,IN_12_25!$B:$E,4,)</f>
        <v>8624.2106872727272</v>
      </c>
      <c r="G58" s="13">
        <f>F58*E58</f>
        <v>4542.8029795209086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VLOOKUP($B60,IN_12_25!$B:$E,4,)</f>
        <v>224198.63056662166</v>
      </c>
      <c r="G60" s="13">
        <f>F60*E60</f>
        <v>1398.9994547357192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VLOOKUP($B61,IN_12_25!$B:$E,4,)</f>
        <v>124600.89118071995</v>
      </c>
      <c r="G61" s="17">
        <f>F61*E61</f>
        <v>2616.6187147951191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VLOOKUP($B8,IN_12_25!$B:$E,4,)</f>
        <v>1471.8421052631566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26" activePane="bottomLeft" state="frozen"/>
      <selection pane="bottomLeft" activeCell="A2" sqref="A2:F2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DICIEMBRE 2025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27080.021558036366</v>
      </c>
      <c r="G5" s="263"/>
      <c r="H5" s="216">
        <f>'Mov. Tierra'!G10</f>
        <v>27080.021558036366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34324.358535345455</v>
      </c>
      <c r="G6" s="264"/>
      <c r="H6" s="217">
        <f>'Mov. Tierra'!G18</f>
        <v>34324.358535345455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57264.758963490909</v>
      </c>
      <c r="G7" s="265"/>
      <c r="H7" s="218">
        <f>'Mov. Tierra'!G26</f>
        <v>57264.758963490909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36816.376358959853</v>
      </c>
      <c r="G8" s="264"/>
      <c r="H8" s="217">
        <f>'Mov. Tierra'!G34</f>
        <v>34324.358535345455</v>
      </c>
      <c r="I8" s="217">
        <f>'Mov. Tierra'!G36</f>
        <v>2492.0178236143988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23301.78439984424</v>
      </c>
      <c r="G9" s="265"/>
      <c r="H9" s="218">
        <f>'Mov. Tierra'!G43</f>
        <v>17248.421374545454</v>
      </c>
      <c r="I9" s="218">
        <f>'Mov. Tierra'!G45</f>
        <v>6053.363025298785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21034.07080125076</v>
      </c>
      <c r="G10" s="264"/>
      <c r="H10" s="217">
        <f>'Mov. Tierra'!G52</f>
        <v>18542.052977636362</v>
      </c>
      <c r="I10" s="217">
        <f>'Mov. Tierra'!G54</f>
        <v>2492.0178236143988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5775.4017440379266</v>
      </c>
      <c r="G11" s="265"/>
      <c r="H11" s="218">
        <f>'Mov. Tierra'!G61</f>
        <v>1414.3705527127274</v>
      </c>
      <c r="I11" s="218">
        <f>'Mov. Tierra'!G63</f>
        <v>4361.031191325199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2088.4597215587905</v>
      </c>
      <c r="G12" s="264"/>
      <c r="H12" s="217">
        <f>'Mov. Tierra'!G70</f>
        <v>431.21053436363638</v>
      </c>
      <c r="I12" s="217">
        <f>'Mov. Tierra'!G72+'Mov. Tierra'!G73</f>
        <v>1657.2491871951543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11515.975546992537</v>
      </c>
      <c r="G13" s="265">
        <f>Fundaciones!G9+Fundaciones!G10+Fundaciones!G11</f>
        <v>7860.9618417499269</v>
      </c>
      <c r="H13" s="218">
        <f>Fundaciones!G13</f>
        <v>3449.6842749090911</v>
      </c>
      <c r="I13" s="218">
        <f>Fundaciones!G15</f>
        <v>205.32943033351955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667510.91728512465</v>
      </c>
      <c r="G14" s="264">
        <f>Fundaciones!G21+Fundaciones!G22+Fundaciones!G23+Fundaciones!G24</f>
        <v>480283.90059641749</v>
      </c>
      <c r="H14" s="217">
        <f>Fundaciones!G26</f>
        <v>175933.89802036362</v>
      </c>
      <c r="I14" s="217">
        <f>Fundaciones!G28</f>
        <v>11293.118668343575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833537.8497722483</v>
      </c>
      <c r="G15" s="265">
        <f>Fundaciones!G34+Fundaciones!G35+Fundaciones!G36+Fundaciones!G37</f>
        <v>580766.83186026849</v>
      </c>
      <c r="H15" s="218">
        <f>Fundaciones!G39</f>
        <v>241477.89924363635</v>
      </c>
      <c r="I15" s="218">
        <f>Fundaciones!G41</f>
        <v>11293.118668343575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840040.83224729588</v>
      </c>
      <c r="G16" s="264">
        <f>Fundaciones!G47+Fundaciones!G48+Fundaciones!G49+Fundaciones!G50</f>
        <v>617885.76227513421</v>
      </c>
      <c r="H16" s="217">
        <f>Fundaciones!G52</f>
        <v>210861.95130381818</v>
      </c>
      <c r="I16" s="217">
        <f>Fundaciones!G54</f>
        <v>11293.118668343575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1433019.8203212928</v>
      </c>
      <c r="G17" s="265">
        <f>'Estruc. Resistente'!G9+'Estruc. Resistente'!G10+'Estruc. Resistente'!G11+'Estruc. Resistente'!G12+'Estruc. Resistente'!G13</f>
        <v>1090721.2373446168</v>
      </c>
      <c r="H17" s="218">
        <f>'Estruc. Resistente'!G15</f>
        <v>332032.11145999999</v>
      </c>
      <c r="I17" s="218">
        <f>'Estruc. Resistente'!G17</f>
        <v>10266.471516675978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1343204.7651299543</v>
      </c>
      <c r="G18" s="264">
        <f>'Estruc. Resistente'!G23+'Estruc. Resistente'!G24+'Estruc. Resistente'!G25+'Estruc. Resistente'!G26+'Estruc. Resistente'!G27</f>
        <v>1011686.4455123692</v>
      </c>
      <c r="H18" s="217">
        <f>'Estruc. Resistente'!G29</f>
        <v>321251.84810090909</v>
      </c>
      <c r="I18" s="217">
        <f>'Estruc. Resistente'!G31</f>
        <v>10266.471516675978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1248151.527148681</v>
      </c>
      <c r="G19" s="265">
        <f>'Estruc. Resistente'!G37+'Estruc. Resistente'!G38+'Estruc. Resistente'!G39+'Estruc. Resistente'!G40+'Estruc. Resistente'!G41</f>
        <v>913614.7337905505</v>
      </c>
      <c r="H19" s="218">
        <f>'Estruc. Resistente'!G43</f>
        <v>324270.32184145454</v>
      </c>
      <c r="I19" s="218">
        <f>'Estruc. Resistente'!G45</f>
        <v>10266.471516675978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1311901.4122351143</v>
      </c>
      <c r="G20" s="264">
        <f>'Estruc. Resistente'!G51+'Estruc. Resistente'!G52+'Estruc. Resistente'!G53+'Estruc. Resistente'!G54+'Estruc. Resistente'!G55</f>
        <v>941142.93399043824</v>
      </c>
      <c r="H20" s="217">
        <f>'Estruc. Resistente'!G57</f>
        <v>360492.00672799995</v>
      </c>
      <c r="I20" s="217">
        <f>'Estruc. Resistente'!G59</f>
        <v>10266.471516675978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946032.55180926947</v>
      </c>
      <c r="G21" s="265">
        <f>'Estruc. Resistente'!G65+'Estruc. Resistente'!G66+'Estruc. Resistente'!G67+'Estruc. Resistente'!G68+'Estruc. Resistente'!G69</f>
        <v>675314.91753695707</v>
      </c>
      <c r="H21" s="218">
        <f>'Estruc. Resistente'!G71</f>
        <v>260451.16275563635</v>
      </c>
      <c r="I21" s="218">
        <f>'Estruc. Resistente'!G73</f>
        <v>10266.471516675978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94966.369945351122</v>
      </c>
      <c r="G22" s="264">
        <f>'Estruc. Resistente'!G79+'Estruc. Resistente'!G80+'Estruc. Resistente'!G81+'Estruc. Resistente'!G82+'Estruc. Resistente'!G83+'Estruc. Resistente'!G84+'Estruc. Resistente'!G85</f>
        <v>55303.258914701699</v>
      </c>
      <c r="H22" s="217">
        <f>'Estruc. Resistente'!G87</f>
        <v>38636.46387898182</v>
      </c>
      <c r="I22" s="217">
        <f>'Estruc. Resistente'!G89</f>
        <v>1026.6471516675979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1019738.7934418798</v>
      </c>
      <c r="G23" s="265">
        <f>'Estruc. Resistente'!G95+'Estruc. Resistente'!G96+'Estruc. Resistente'!G97+'Estruc. Resistente'!G98+'Estruc. Resistente'!G99+'Estruc. Resistente'!G100</f>
        <v>750746.00130702194</v>
      </c>
      <c r="H23" s="218">
        <f>'Estruc. Resistente'!G102</f>
        <v>258726.32061818181</v>
      </c>
      <c r="I23" s="218">
        <f>'Estruc. Resistente'!G104</f>
        <v>10266.471516675978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1174305.8036857166</v>
      </c>
      <c r="G24" s="264">
        <f>'Estruc. Resistente'!G110+'Estruc. Resistente'!G111+'Estruc. Resistente'!G112+'Estruc. Resistente'!G113+'Estruc. Resistente'!G114</f>
        <v>903588.16941340419</v>
      </c>
      <c r="H24" s="217">
        <f>'Estruc. Resistente'!G116</f>
        <v>260451.16275563635</v>
      </c>
      <c r="I24" s="217">
        <f>'Estruc. Resistente'!G118</f>
        <v>10266.471516675978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1329097.9937275557</v>
      </c>
      <c r="G25" s="265">
        <f>'Estruc. Resistente'!G124+'Estruc. Resistente'!G125+'Estruc. Resistente'!G126+'Estruc. Resistente'!G127+'Estruc. Resistente'!G128</f>
        <v>994561.20036942512</v>
      </c>
      <c r="H25" s="218">
        <f>'Estruc. Resistente'!G130</f>
        <v>324270.32184145454</v>
      </c>
      <c r="I25" s="218">
        <f>'Estruc. Resistente'!G132</f>
        <v>10266.471516675978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1683137.6166685994</v>
      </c>
      <c r="G26" s="264">
        <f>'Estruc. Resistente'!G138+'Estruc. Resistente'!G139+'Estruc. Resistente'!G140+'Estruc. Resistente'!G141+'Estruc. Resistente'!G142</f>
        <v>1351619.2970510144</v>
      </c>
      <c r="H26" s="217">
        <f>'Estruc. Resistente'!G144</f>
        <v>321251.84810090909</v>
      </c>
      <c r="I26" s="217">
        <f>'Estruc. Resistente'!G146</f>
        <v>10266.471516675978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36688.10002759123</v>
      </c>
      <c r="G27" s="265">
        <f>'Cerramientos Ext. e Int.'!G9+'Cerramientos Ext. e Int.'!G10+'Cerramientos Ext. e Int.'!G11+'Cerramientos Ext. e Int.'!G12</f>
        <v>21591.639720787887</v>
      </c>
      <c r="H27" s="218">
        <f>'Cerramientos Ext. e Int.'!G14</f>
        <v>14747.400275236363</v>
      </c>
      <c r="I27" s="218">
        <f>'Cerramientos Ext. e Int.'!G16</f>
        <v>349.06003156698324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261774.27908837787</v>
      </c>
      <c r="G28" s="264">
        <f>'Cerramientos Ext. e Int.'!G22+'Cerramientos Ext. e Int.'!G23+'Cerramientos Ext. e Int.'!G24+'Cerramientos Ext. e Int.'!G25</f>
        <v>162760.15719033478</v>
      </c>
      <c r="H28" s="217">
        <f>'Cerramientos Ext. e Int.'!G27</f>
        <v>98316.001834909097</v>
      </c>
      <c r="I28" s="217">
        <f>'Cerramientos Ext. e Int.'!G29</f>
        <v>698.12006313396648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284036.46478196164</v>
      </c>
      <c r="G29" s="265">
        <f>'Cerramientos Ext. e Int.'!G35+'Cerramientos Ext. e Int.'!G36+'Cerramientos Ext. e Int.'!G37+'Cerramientos Ext. e Int.'!G38</f>
        <v>165704.11094442767</v>
      </c>
      <c r="H29" s="218">
        <f>'Cerramientos Ext. e Int.'!G40</f>
        <v>117634.23377440001</v>
      </c>
      <c r="I29" s="218">
        <f>'Cerramientos Ext. e Int.'!G42</f>
        <v>698.12006313396648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24457.609400847658</v>
      </c>
      <c r="G30" s="264">
        <f>'Cerramientos Ext. e Int.'!G48+'Cerramientos Ext. e Int.'!G49+'Cerramientos Ext. e Int.'!G50+'Cerramientos Ext. e Int.'!G51+'Cerramientos Ext. e Int.'!G52</f>
        <v>14765.648214514138</v>
      </c>
      <c r="H30" s="217">
        <f>'Cerramientos Ext. e Int.'!G54</f>
        <v>9486.6317560000007</v>
      </c>
      <c r="I30" s="217">
        <f>'Cerramientos Ext. e Int.'!G56</f>
        <v>205.32943033351955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29391.000118074731</v>
      </c>
      <c r="G31" s="265">
        <f>'Cerramientos Ext. e Int.'!G62+'Cerramientos Ext. e Int.'!G63+'Cerramientos Ext. e Int.'!G64+'Cerramientos Ext. e Int.'!G65</f>
        <v>17440.321544756269</v>
      </c>
      <c r="H31" s="218">
        <f>'Cerramientos Ext. e Int.'!G67</f>
        <v>11642.684427818183</v>
      </c>
      <c r="I31" s="218">
        <f>'Cerramientos Ext. e Int.'!G69</f>
        <v>307.99414550027933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36689.261932013644</v>
      </c>
      <c r="G32" s="264">
        <f>'Cerramientos Ext. e Int.'!G75+'Cerramientos Ext. e Int.'!G76+'Cerramientos Ext. e Int.'!G77+'Cerramientos Ext. e Int.'!G78</f>
        <v>23342.28704043751</v>
      </c>
      <c r="H32" s="217">
        <f>'Cerramientos Ext. e Int.'!G80</f>
        <v>12936.316030909091</v>
      </c>
      <c r="I32" s="217">
        <f>'Cerramientos Ext. e Int.'!G82</f>
        <v>410.65886066703911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35188.383635085484</v>
      </c>
      <c r="G33" s="265">
        <f>'Cerramientos Ext. e Int.'!G88+'Cerramientos Ext. e Int.'!G89+'Cerramientos Ext. e Int.'!G90+'Cerramientos Ext. e Int.'!G91</f>
        <v>21841.40874350935</v>
      </c>
      <c r="H33" s="218">
        <f>'Cerramientos Ext. e Int.'!G93</f>
        <v>12936.316030909091</v>
      </c>
      <c r="I33" s="218">
        <f>'Cerramientos Ext. e Int.'!G95</f>
        <v>410.65886066703911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46761.948289637454</v>
      </c>
      <c r="G34" s="264">
        <f>'Cerramientos Ext. e Int.'!G101+'Cerramientos Ext. e Int.'!G102+'Cerramientos Ext. e Int.'!G103+'Cerramientos Ext. e Int.'!G104</f>
        <v>28979.895164183788</v>
      </c>
      <c r="H34" s="217">
        <f>'Cerramientos Ext. e Int.'!G106</f>
        <v>12073.894962181817</v>
      </c>
      <c r="I34" s="217">
        <f>'Cerramientos Ext. e Int.'!G108</f>
        <v>5708.1581632718435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325563.51491319755</v>
      </c>
      <c r="G35" s="265">
        <f>'Cerramientos Ext. e Int.'!G114+'Cerramientos Ext. e Int.'!G115+'Cerramientos Ext. e Int.'!G116+'Cerramientos Ext. e Int.'!G117+'Cerramientos Ext. e Int.'!G118</f>
        <v>189982.73970111812</v>
      </c>
      <c r="H35" s="218">
        <f>'Cerramientos Ext. e Int.'!G120</f>
        <v>134882.65514894546</v>
      </c>
      <c r="I35" s="218">
        <f>'Cerramientos Ext. e Int.'!G122</f>
        <v>698.12006313396648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333999.10206304648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198418.32685096707</v>
      </c>
      <c r="H36" s="217">
        <f>'Cerramientos Ext. e Int.'!G136</f>
        <v>134882.65514894546</v>
      </c>
      <c r="I36" s="217">
        <f>'Cerramientos Ext. e Int.'!G138</f>
        <v>698.12006313396648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14147.558402342776</v>
      </c>
      <c r="G37" s="265">
        <f>Aislaciones!G9+Aislaciones!G10+Aislaciones!G11+Aislaciones!G12+Aislaciones!G13</f>
        <v>8521.3184816433441</v>
      </c>
      <c r="H37" s="218">
        <f>Aislaciones!G15</f>
        <v>4915.8000917454538</v>
      </c>
      <c r="I37" s="218">
        <f>Aislaciones!G17</f>
        <v>710.43982895397767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25385.774635107166</v>
      </c>
      <c r="G38" s="264">
        <f>Revoques!G9+Revoques!G10+Revoques!G11+Revoques!G12</f>
        <v>4934.101763379339</v>
      </c>
      <c r="H38" s="217">
        <f>Revoques!G14</f>
        <v>19835.684580727269</v>
      </c>
      <c r="I38" s="217">
        <f>Revoques!G16</f>
        <v>615.98829100055866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13680.717463357243</v>
      </c>
      <c r="G39" s="265">
        <f>Revoques!G22+Revoques!G23+Revoques!G24</f>
        <v>2551.3940726993492</v>
      </c>
      <c r="H39" s="218">
        <f>Revoques!G26</f>
        <v>10780.26335909091</v>
      </c>
      <c r="I39" s="218">
        <f>Revoques!G28</f>
        <v>349.06003156698324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14087.655858452621</v>
      </c>
      <c r="G40" s="264">
        <f>Revoques!G34+Revoques!G35+Revoques!G36+Revoques!G37</f>
        <v>4272.49701391899</v>
      </c>
      <c r="H40" s="217">
        <f>Revoques!G39</f>
        <v>9486.6317560000007</v>
      </c>
      <c r="I40" s="217">
        <f>Revoques!G41</f>
        <v>328.52708853363129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35785.427661699941</v>
      </c>
      <c r="G41" s="265">
        <f>Revoques!G47+Revoques!G48+Revoques!G49+Revoques!G50</f>
        <v>24389.17601160847</v>
      </c>
      <c r="H41" s="218">
        <f>Revoques!G52</f>
        <v>10780.26335909091</v>
      </c>
      <c r="I41" s="218">
        <f>Revoques!G54</f>
        <v>615.98829100055866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16104.222399096761</v>
      </c>
      <c r="G42" s="264">
        <f>Solados!G9+Solados!G10+Solados!G11</f>
        <v>9245.957196671774</v>
      </c>
      <c r="H42" s="217">
        <f>Solados!G13</f>
        <v>6036.9474810909087</v>
      </c>
      <c r="I42" s="217">
        <f>Solados!G15</f>
        <v>821.31772133407821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7535.0630876526593</v>
      </c>
      <c r="G43" s="265">
        <f>Solados!G21+Solados!G22+Solados!G23</f>
        <v>3469.3905217430092</v>
      </c>
      <c r="H43" s="218">
        <f>Solados!G25</f>
        <v>3449.6842749090911</v>
      </c>
      <c r="I43" s="218">
        <f>Solados!G27</f>
        <v>615.98829100055866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50442.940477544806</v>
      </c>
      <c r="G44" s="264">
        <f>Solados!G33+Solados!G34+Solados!G35+Solados!G36</f>
        <v>25268.615785493042</v>
      </c>
      <c r="H44" s="217">
        <f>Solados!G38</f>
        <v>21560.52671818182</v>
      </c>
      <c r="I44" s="217">
        <f>Solados!G40</f>
        <v>3613.7979738699446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33529.559859557376</v>
      </c>
      <c r="G45" s="265">
        <f>Solados!G46+Solados!G47+Solados!G48+Solados!G49</f>
        <v>16051.281907017848</v>
      </c>
      <c r="H45" s="218">
        <f>Solados!G51</f>
        <v>14661.158168363636</v>
      </c>
      <c r="I45" s="218">
        <f>Solados!G53</f>
        <v>2817.1197841758881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18933.121980919652</v>
      </c>
      <c r="G46" s="264">
        <f>Solados!G57+Solados!G58+Solados!G59</f>
        <v>8592.3572560586999</v>
      </c>
      <c r="H46" s="217">
        <f>Solados!G61</f>
        <v>8624.2106872727272</v>
      </c>
      <c r="I46" s="217">
        <f>Solados!G63</f>
        <v>1716.5540375882233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33896.455707856461</v>
      </c>
      <c r="G47" s="265">
        <f>Solados!G69+Solados!G70+Solados!G71+Solados!G72+Solados!G73</f>
        <v>17551.558749431475</v>
      </c>
      <c r="H47" s="218">
        <f>Solados!G75</f>
        <v>15523.579237090909</v>
      </c>
      <c r="I47" s="218">
        <f>Solados!G77</f>
        <v>821.31772133407821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21695.965044784429</v>
      </c>
      <c r="G48" s="264">
        <f>Solados!G83+Solados!G84</f>
        <v>10351.064482939588</v>
      </c>
      <c r="H48" s="217">
        <f>Solados!G86</f>
        <v>10349.052824727272</v>
      </c>
      <c r="I48" s="217">
        <f>Solados!G88</f>
        <v>995.84773711756986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30433.420746604632</v>
      </c>
      <c r="G49" s="265">
        <f>Solados!G94+Solados!G95</f>
        <v>19057.720770209758</v>
      </c>
      <c r="H49" s="218">
        <f>Solados!G97</f>
        <v>10349.052824727272</v>
      </c>
      <c r="I49" s="218">
        <f>Solados!G99</f>
        <v>1026.6471516675979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62379.856945974789</v>
      </c>
      <c r="G50" s="264">
        <f>Solados!G105+Solados!G106+Solados!G107</f>
        <v>48622.223193731625</v>
      </c>
      <c r="H50" s="217">
        <f>Solados!G109</f>
        <v>12936.316030909091</v>
      </c>
      <c r="I50" s="217">
        <f>Solados!G111</f>
        <v>821.31772133407821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131660.23602447822</v>
      </c>
      <c r="G51" s="265">
        <f>Techos!G9+Techos!G10+Techos!G11+Techos!G12+Techos!G13+Techos!G14</f>
        <v>87916.178132210975</v>
      </c>
      <c r="H51" s="218">
        <f>Techos!G16</f>
        <v>43121.05343636364</v>
      </c>
      <c r="I51" s="218">
        <f>Techos!G18</f>
        <v>623.00445590359971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83521.68273892696</v>
      </c>
      <c r="G52" s="264">
        <f>Techos!G24+Techos!G25+Techos!G26+Techos!G27+Techos!G28+Techos!G29+Techos!G30</f>
        <v>66752.09459002885</v>
      </c>
      <c r="H52" s="217">
        <f>Techos!G32</f>
        <v>15523.579237090909</v>
      </c>
      <c r="I52" s="217">
        <f>Techos!G34</f>
        <v>1246.0089118071994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76245.176913284522</v>
      </c>
      <c r="G53" s="265">
        <f>(Techos!G40+Techos!G41)</f>
        <v>49126.535939659138</v>
      </c>
      <c r="H53" s="218">
        <f>Techos!G43</f>
        <v>25872.632061818182</v>
      </c>
      <c r="I53" s="218">
        <f>Techos!G45</f>
        <v>1246.0089118071994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75982.584989539886</v>
      </c>
      <c r="G54" s="264">
        <f>Techos!G51+Techos!G52</f>
        <v>48863.944015914502</v>
      </c>
      <c r="H54" s="217">
        <f>Techos!G54</f>
        <v>25872.632061818182</v>
      </c>
      <c r="I54" s="217">
        <f>Techos!G56</f>
        <v>1246.0089118071994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61771.915455094342</v>
      </c>
      <c r="G55" s="265">
        <f>Techos!G62+Techos!G63+Techos!G64</f>
        <v>34653.274481468958</v>
      </c>
      <c r="H55" s="218">
        <f>Techos!G66</f>
        <v>25872.632061818182</v>
      </c>
      <c r="I55" s="218">
        <f>Techos!G68</f>
        <v>1246.0089118071994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198061.84112002261</v>
      </c>
      <c r="G56" s="264">
        <f>Techos!G74+Techos!G75+Techos!G76+Techos!G77+Techos!G78+Techos!G79+Techos!G80+Techos!G81</f>
        <v>155351.82115759089</v>
      </c>
      <c r="H56" s="217">
        <f>Techos!G83</f>
        <v>34496.842749090909</v>
      </c>
      <c r="I56" s="217">
        <f>Techos!G85</f>
        <v>8213.1772133407831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98936.787608507308</v>
      </c>
      <c r="G57" s="265">
        <f>Techos!G91+Techos!G92+Techos!G93+Techos!G94+Techos!G95+Techos!G96+Techos!G97</f>
        <v>50982.140775184613</v>
      </c>
      <c r="H57" s="218">
        <f>Techos!G99</f>
        <v>46312.011390654545</v>
      </c>
      <c r="I57" s="218">
        <f>Techos!G101</f>
        <v>1642.6354426681564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61979.524540727907</v>
      </c>
      <c r="G58" s="264">
        <f>Techos!G107+Techos!G108</f>
        <v>34860.88356710253</v>
      </c>
      <c r="H58" s="217">
        <f>Techos!G110</f>
        <v>25872.632061818182</v>
      </c>
      <c r="I58" s="217">
        <f>Techos!G112</f>
        <v>1246.0089118071994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46936.325512320007</v>
      </c>
      <c r="G59" s="265">
        <f>Cielorrasos!G9+Cielorrasos!G10+Cielorrasos!G11+Cielorrasos!G12+Cielorrasos!G13+Cielorrasos!G14</f>
        <v>20498.096855419702</v>
      </c>
      <c r="H59" s="218">
        <f>Cielorrasos!G16</f>
        <v>25441.421527454546</v>
      </c>
      <c r="I59" s="218">
        <f>Cielorrasos!G18</f>
        <v>996.80712944575964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67179.772426476658</v>
      </c>
      <c r="G60" s="264">
        <f>Cielorrasos!G24+Cielorrasos!G25+Cielorrasos!G26+Cielorrasos!G27+Cielorrasos!G28+Cielorrasos!G29+Cielorrasos!G30</f>
        <v>40741.543769576347</v>
      </c>
      <c r="H60" s="217">
        <f>Cielorrasos!G32</f>
        <v>25441.421527454546</v>
      </c>
      <c r="I60" s="217">
        <f>Cielorrasos!G34</f>
        <v>996.80712944575964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46603.496061133483</v>
      </c>
      <c r="G61" s="265">
        <f>Cielorrasos!G40</f>
        <v>28358.26755714227</v>
      </c>
      <c r="H61" s="218">
        <f>Cielorrasos!G42</f>
        <v>17248.421374545454</v>
      </c>
      <c r="I61" s="218">
        <f>Cielorrasos!G44</f>
        <v>996.80712944575964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90242.169148867877</v>
      </c>
      <c r="G62" s="264">
        <f>Cielorrasos!G50+Cielorrasos!G51</f>
        <v>75810.642423790152</v>
      </c>
      <c r="H62" s="217">
        <f>Cielorrasos!G53</f>
        <v>12936.316030909091</v>
      </c>
      <c r="I62" s="217">
        <f>Cielorrasos!G55</f>
        <v>1495.2106941686393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21656.271554079136</v>
      </c>
      <c r="G63" s="265">
        <f>Cielorrasos!G61+Cielorrasos!G62+Cielorrasos!G63</f>
        <v>5652.2139577424896</v>
      </c>
      <c r="H63" s="218">
        <f>Cielorrasos!G65</f>
        <v>15696.063450836364</v>
      </c>
      <c r="I63" s="218">
        <f>Cielorrasos!G67</f>
        <v>307.99414550027933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39013.253544253363</v>
      </c>
      <c r="G64" s="264">
        <f>Cielorrasos!G73</f>
        <v>21313.107422974164</v>
      </c>
      <c r="H64" s="217">
        <f>Cielorrasos!G75</f>
        <v>17248.421374545454</v>
      </c>
      <c r="I64" s="217">
        <f>Cielorrasos!G77</f>
        <v>451.72474673374307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4787.4831216993543</v>
      </c>
      <c r="G65" s="264">
        <f>Revestimientos!G9</f>
        <v>1994.8904851840161</v>
      </c>
      <c r="H65" s="217">
        <f>Revestimientos!G11</f>
        <v>2587.2632061818181</v>
      </c>
      <c r="I65" s="217">
        <f>Revestimientos!G13</f>
        <v>205.32943033351955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18658.634299345646</v>
      </c>
      <c r="G66" s="265">
        <f>Revestimientos!G19+Revestimientos!G20+Revestimientos!G21</f>
        <v>5208.9946926027578</v>
      </c>
      <c r="H66" s="218">
        <f>Revestimientos!G23</f>
        <v>12936.316030909091</v>
      </c>
      <c r="I66" s="218">
        <f>Revestimientos!G25</f>
        <v>513.32357583379894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2766511.1724718264</v>
      </c>
      <c r="G67" s="264">
        <f>Carpintería!G9+Carpintería!G10+Carpintería!G11+Carpintería!G12</f>
        <v>2364030.6316470308</v>
      </c>
      <c r="H67" s="217">
        <f>Carpintería!G14</f>
        <v>327720.00611636363</v>
      </c>
      <c r="I67" s="217">
        <f>Carpintería!G16</f>
        <v>74760.534708431966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1649836.8219616187</v>
      </c>
      <c r="G68" s="265">
        <f>Carpintería!G22</f>
        <v>1397477.7740567331</v>
      </c>
      <c r="H68" s="218">
        <f>Carpintería!G24</f>
        <v>211293.16183818181</v>
      </c>
      <c r="I68" s="218">
        <f>Carpintería!G26</f>
        <v>41065.886066703912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1094531.7978358057</v>
      </c>
      <c r="G69" s="264">
        <f>Carpintería!G32+Carpintería!G33+Carpintería!G34</f>
        <v>955518.71622093674</v>
      </c>
      <c r="H69" s="217">
        <f>Carpintería!G36</f>
        <v>116426.84427818182</v>
      </c>
      <c r="I69" s="217">
        <f>Carpintería!G38</f>
        <v>22586.237336687151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24530558.662403837</v>
      </c>
      <c r="G70" s="264">
        <f>Carpintería!G44</f>
        <v>17072878.467360795</v>
      </c>
      <c r="H70" s="217">
        <f>Carpintería!G46</f>
        <v>5868430.4042616002</v>
      </c>
      <c r="I70" s="217">
        <f>Carpintería!G48</f>
        <v>1589249.7907814414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11301095.684472175</v>
      </c>
      <c r="G71" s="265">
        <f>Carpintería!G54+Carpintería!G55</f>
        <v>9422260.3910677936</v>
      </c>
      <c r="H71" s="218">
        <f>Carpintería!G57</f>
        <v>1445590.1954006546</v>
      </c>
      <c r="I71" s="218">
        <f>Carpintería!G59</f>
        <v>433245.09800372622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457266.37670480815</v>
      </c>
      <c r="G72" s="264">
        <f>'Inst. Sanitaria'!G11+'Inst. Sanitaria'!G12+'Inst. Sanitaria'!G13</f>
        <v>325474.83931037248</v>
      </c>
      <c r="H72" s="217">
        <f>'Inst. Sanitaria'!G15</f>
        <v>119331.44827636366</v>
      </c>
      <c r="I72" s="217">
        <f>'Inst. Sanitaria'!G17</f>
        <v>12460.089118071995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822922.83209919778</v>
      </c>
      <c r="G73" s="265">
        <f>'Inst. Sanitaria'!G23+'Inst. Sanitaria'!G24+'Inst. Sanitaria'!G25+'Inst. Sanitaria'!G26+'Inst. Sanitaria'!G27</f>
        <v>479785.45845941728</v>
      </c>
      <c r="H73" s="218">
        <f>'Inst. Sanitaria'!G29</f>
        <v>318217.19540363643</v>
      </c>
      <c r="I73" s="218">
        <f>'Inst. Sanitaria'!G31</f>
        <v>24920.178236143991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1280189.2088040058</v>
      </c>
      <c r="G74" s="264">
        <f>'Inst. Sanitaria'!G37+'Inst. Sanitaria'!G38+'Inst. Sanitaria'!G39+'Inst. Sanitaria'!G40+'Inst. Sanitaria'!G41+'Inst. Sanitaria'!G42+'Inst. Sanitaria'!G43+'Inst. Sanitaria'!G44</f>
        <v>805260.29776978982</v>
      </c>
      <c r="H74" s="217">
        <f>'Inst. Sanitaria'!G46</f>
        <v>437548.6436800001</v>
      </c>
      <c r="I74" s="217">
        <f>'Inst. Sanitaria'!G48</f>
        <v>37380.267354215983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3677542.5762610319</v>
      </c>
      <c r="G75" s="265">
        <f>'Inst. Sanitaria'!G52+'Inst. Sanitaria'!G53+'Inst. Sanitaria'!G54+'Inst. Sanitaria'!G55+'Inst. Sanitaria'!G56+'Inst. Sanitaria'!G57</f>
        <v>2137884.4382347902</v>
      </c>
      <c r="H75" s="218">
        <f>'Inst. Sanitaria'!G59</f>
        <v>1435865.595672702</v>
      </c>
      <c r="I75" s="218">
        <f>'Inst. Sanitaria'!G61</f>
        <v>103792.54235353971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2093703.1599572075</v>
      </c>
      <c r="G76" s="264">
        <f>'Inst. Sanitaria'!G69+'Inst. Sanitaria'!G70</f>
        <v>1929562.9587319726</v>
      </c>
      <c r="H76" s="217">
        <f>'Inst. Sanitaria'!G72</f>
        <v>139220.02298909094</v>
      </c>
      <c r="I76" s="217">
        <f>'Inst. Sanitaria'!G74</f>
        <v>24920.178236143991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14267744.433147755</v>
      </c>
      <c r="G77" s="265">
        <f>'Inst. Sanitaria'!G80+'Inst. Sanitaria'!G81</f>
        <v>13338926.596686997</v>
      </c>
      <c r="H77" s="218">
        <f>'Inst. Sanitaria'!G83</f>
        <v>678120.84340514918</v>
      </c>
      <c r="I77" s="218">
        <f>'Inst. Sanitaria'!G85</f>
        <v>250696.99305560853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1604458.1815776082</v>
      </c>
      <c r="G78" s="264">
        <f>'Inst. Sanitaria'!G93+'Inst. Sanitaria'!G94+'Inst. Sanitaria'!G95+'Inst. Sanitaria'!G96</f>
        <v>1187996.5536459547</v>
      </c>
      <c r="H78" s="217">
        <f>'Inst. Sanitaria'!G98</f>
        <v>397771.49425454554</v>
      </c>
      <c r="I78" s="217">
        <f>'Inst. Sanitaria'!G100</f>
        <v>18690.133677107991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2043086.7632489502</v>
      </c>
      <c r="G79" s="265">
        <f>'Inst. Sanitaria'!G106+'Inst. Sanitaria'!G107+'Inst. Sanitaria'!G108+'Inst. Sanitaria'!G109</f>
        <v>1481175.0677691698</v>
      </c>
      <c r="H79" s="218">
        <f>'Inst. Sanitaria'!G111</f>
        <v>536991.51724363654</v>
      </c>
      <c r="I79" s="218">
        <f>'Inst. Sanitaria'!G113</f>
        <v>24920.178236143991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438628.58167134179</v>
      </c>
      <c r="G80" s="264">
        <f>'Inst. Sanitaria'!G119</f>
        <v>293178.51412321487</v>
      </c>
      <c r="H80" s="217">
        <f>'Inst. Sanitaria'!G121</f>
        <v>139220.02298909094</v>
      </c>
      <c r="I80" s="217">
        <f>'Inst. Sanitaria'!G123</f>
        <v>6230.0445590359977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2716680.0855597281</v>
      </c>
      <c r="G81" s="265">
        <f>'Inst. Sanitaria'!G129+'Inst. Sanitaria'!G130+'Inst. Sanitaria'!G131</f>
        <v>1653317.961726858</v>
      </c>
      <c r="H81" s="218">
        <f>'Inst. Sanitaria'!G133</f>
        <v>1013521.7673605822</v>
      </c>
      <c r="I81" s="218">
        <f>'Inst. Sanitaria'!G135</f>
        <v>49840.356472287982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5234286.3919384675</v>
      </c>
      <c r="G82" s="264">
        <f>'Inst. Sanitaria'!G141+'Inst. Sanitaria'!G142+'Inst. Sanitaria'!G143+'Inst. Sanitaria'!G144</f>
        <v>3913777.9983347915</v>
      </c>
      <c r="H82" s="217">
        <f>'Inst. Sanitaria'!G146</f>
        <v>1213600.8289706185</v>
      </c>
      <c r="I82" s="217">
        <f>'Inst. Sanitaria'!G148</f>
        <v>106907.56463305771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945642.85667353042</v>
      </c>
      <c r="G83" s="265">
        <f>'Ints. Gas'!G9+'Ints. Gas'!G10+'Ints. Gas'!G11+'Ints. Gas'!G12+'Ints. Gas'!G13</f>
        <v>469515.50460369507</v>
      </c>
      <c r="H83" s="218">
        <f>'Ints. Gas'!G15</f>
        <v>457437.21839272737</v>
      </c>
      <c r="I83" s="218">
        <f>'Ints. Gas'!G17</f>
        <v>18690.133677107991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1151148.464153877</v>
      </c>
      <c r="G84" s="264">
        <f>'Ints. Gas'!G23+'Ints. Gas'!G24+'Ints. Gas'!G25+'Ints. Gas'!G26+'Ints. Gas'!G27+'Ints. Gas'!G28+'Ints. Gas'!G29</f>
        <v>671283.08534862008</v>
      </c>
      <c r="H84" s="217">
        <f>'Ints. Gas'!G31</f>
        <v>457437.21839272737</v>
      </c>
      <c r="I84" s="217">
        <f>'Ints. Gas'!G33</f>
        <v>22428.160412529589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2312625.0019698036</v>
      </c>
      <c r="G85" s="265">
        <f>'Ints. Gas'!G65+'Ints. Gas'!G66+'Ints. Gas'!G67+'Ints. Gas'!G68+'Ints. Gas'!G69+'Ints. Gas'!G70+'Ints. Gas'!G71+'Ints. Gas'!G72+'Ints. Gas'!G73+'Ints. Gas'!G74</f>
        <v>1673719.0995503385</v>
      </c>
      <c r="H85" s="218">
        <f>'Ints. Gas'!G76</f>
        <v>561653.34988741833</v>
      </c>
      <c r="I85" s="218">
        <f>'Ints. Gas'!G78</f>
        <v>77252.552532046364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14672029.663727976</v>
      </c>
      <c r="G86" s="264">
        <f>'Ints. Gas'!G39+'Ints. Gas'!G40+'Ints. Gas'!G41+'Ints. Gas'!G42+'Ints. Gas'!G43+'Ints. Gas'!G44</f>
        <v>8852456.5710038673</v>
      </c>
      <c r="H86" s="217">
        <f>'Ints. Gas'!G46</f>
        <v>5364406.0372409392</v>
      </c>
      <c r="I86" s="217">
        <f>'Ints. Gas'!G48</f>
        <v>455167.05548316997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1156492.5021686975</v>
      </c>
      <c r="G87" s="265">
        <f>'Ints. Gas'!G53+'Ints. Gas'!G54+'Ints. Gas'!G55</f>
        <v>1002436.0142017185</v>
      </c>
      <c r="H87" s="218">
        <f>'Ints. Gas'!G57</f>
        <v>104216.13149469094</v>
      </c>
      <c r="I87" s="218">
        <f>'Ints. Gas'!G59</f>
        <v>49840.356472287982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2091462.0106652803</v>
      </c>
      <c r="G88" s="264">
        <f>'Ints. Elect.'!G9+'Ints. Elect.'!G10+'Ints. Elect.'!G11+'Ints. Elect.'!G12+'Ints. Elect.'!G13</f>
        <v>1575557.5091699904</v>
      </c>
      <c r="H88" s="217">
        <f>'Ints. Elect.'!G15</f>
        <v>497214.36781818193</v>
      </c>
      <c r="I88" s="217">
        <f>'Ints. Elect.'!G17</f>
        <v>18690.133677107991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26331608.327798072</v>
      </c>
      <c r="G89" s="265">
        <f>'Ints. Elect.'!G23+'Ints. Elect.'!G24+'Ints. Elect.'!G25+'Ints. Elect.'!G26+'Ints. Elect.'!G27+'Ints. Elect.'!G28</f>
        <v>23119097.344523333</v>
      </c>
      <c r="H89" s="218">
        <f>'Ints. Elect.'!G30</f>
        <v>2996203.8361850078</v>
      </c>
      <c r="I89" s="218">
        <f>'Ints. Elect.'!G32</f>
        <v>216307.14708972981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2164215.8067848617</v>
      </c>
      <c r="G90" s="264">
        <f>'Ints. Elect.'!G38+'Ints. Elect.'!G39+'Ints. Elect.'!G40+'Ints. Elect.'!G41+'Ints. Elect.'!G42+'Ints. Elect.'!G43+'Ints. Elect.'!G44</f>
        <v>1721635.5595814446</v>
      </c>
      <c r="H90" s="217">
        <f>'Ints. Elect.'!G46</f>
        <v>417660.06896727282</v>
      </c>
      <c r="I90" s="217">
        <f>'Ints. Elect.'!G48</f>
        <v>24920.178236143991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10033.756948769433</v>
      </c>
      <c r="G91" s="265">
        <f>Pintura!G9+Pintura!G10+Pintura!G11</f>
        <v>5534.7502683619896</v>
      </c>
      <c r="H91" s="218">
        <f>Pintura!G13</f>
        <v>4312.1053436363636</v>
      </c>
      <c r="I91" s="218">
        <f>Pintura!G15</f>
        <v>186.90133677107991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2457.1225005632773</v>
      </c>
      <c r="G92" s="264">
        <f>Pintura!G22+Pintura!G21</f>
        <v>238.76938315473549</v>
      </c>
      <c r="H92" s="217">
        <f>Pintura!G24</f>
        <v>2156.0526718181818</v>
      </c>
      <c r="I92" s="217">
        <f>Pintura!G26</f>
        <v>62.300445590359978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2560.5945360671653</v>
      </c>
      <c r="G93" s="265">
        <f>Pintura!G32+Pintura!G33</f>
        <v>342.24141865862327</v>
      </c>
      <c r="H93" s="218">
        <f>Pintura!G35</f>
        <v>2156.0526718181818</v>
      </c>
      <c r="I93" s="218">
        <f>Pintura!G37</f>
        <v>62.300445590359978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12956.937134672185</v>
      </c>
      <c r="G94" s="264">
        <f>Pintura!G43+Pintura!G44+Pintura!G45</f>
        <v>6239.5773368561995</v>
      </c>
      <c r="H94" s="217">
        <f>Pintura!G47</f>
        <v>6468.1580154545454</v>
      </c>
      <c r="I94" s="217">
        <f>Pintura!G49</f>
        <v>249.20178236143991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7360.9556859495715</v>
      </c>
      <c r="G95" s="265">
        <f>Pintura!G53+Pintura!G54</f>
        <v>3034.4332192875827</v>
      </c>
      <c r="H95" s="218">
        <f>Pintura!G56</f>
        <v>4139.6211298909093</v>
      </c>
      <c r="I95" s="218">
        <f>Pintura!G58</f>
        <v>186.90133677107991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11376.582566662652</v>
      </c>
      <c r="G96" s="264">
        <f>Pintura!G64+Pintura!G65+Pintura!G66</f>
        <v>6815.2754406648473</v>
      </c>
      <c r="H96" s="217">
        <f>Pintura!G68</f>
        <v>4312.1053436363636</v>
      </c>
      <c r="I96" s="217">
        <f>Pintura!G70</f>
        <v>249.20178236143991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14901.932042691542</v>
      </c>
      <c r="G97" s="265">
        <f>Pintura!G76+Pintura!G77</f>
        <v>10216.024025513019</v>
      </c>
      <c r="H97" s="218">
        <f>Pintura!G79</f>
        <v>4312.1053436363636</v>
      </c>
      <c r="I97" s="218">
        <f>Pintura!G81</f>
        <v>373.80267354215982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39356.706503737172</v>
      </c>
      <c r="G98" s="264">
        <f>Vidrios!G9</f>
        <v>30732.495816464445</v>
      </c>
      <c r="H98" s="217">
        <f>Vidrios!G11</f>
        <v>8624.2106872727272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6215.2041804420278</v>
      </c>
      <c r="G99" s="265">
        <f>Varios!G9+Varios!G10+Varios!G11</f>
        <v>3627.9409742602093</v>
      </c>
      <c r="H99" s="218">
        <f>Varios!G13</f>
        <v>2587.2632061818181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59440.17486196298</v>
      </c>
      <c r="G100" s="264">
        <f>Varios!G19+Varios!G20+Varios!G21</f>
        <v>35292.384937599345</v>
      </c>
      <c r="H100" s="217">
        <f>Varios!G23</f>
        <v>24147.789924363635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90096.768691617239</v>
      </c>
      <c r="G101" s="265">
        <f>Varios!G29+Varios!G30+Varios!G31+Varios!G32+Varios!G33+Varios!G34+Varios!G35+Varios!G36+Varios!G37+Varios!G38</f>
        <v>64758.105532645684</v>
      </c>
      <c r="H101" s="218">
        <f>Varios!G40</f>
        <v>23285.368855636367</v>
      </c>
      <c r="I101" s="218">
        <f>Varios!G42</f>
        <v>2053.2943033351958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470671.53204060247</v>
      </c>
      <c r="G102" s="264">
        <f>Varios!G48+Varios!G49</f>
        <v>421924.56459707988</v>
      </c>
      <c r="H102" s="217">
        <f>Varios!G51</f>
        <v>40533.790230181818</v>
      </c>
      <c r="I102" s="217">
        <f>Varios!G53</f>
        <v>8213.1772133407831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8029.9991376741609</v>
      </c>
      <c r="G103" s="265">
        <f>Varios!G57+Varios!G58</f>
        <v>3717.8937940377973</v>
      </c>
      <c r="H103" s="218">
        <f>Varios!G60</f>
        <v>4312.1053436363636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563062.28461362817</v>
      </c>
      <c r="G104" s="264">
        <f>Varios!G66</f>
        <v>519941.23117726453</v>
      </c>
      <c r="H104" s="217">
        <f>Varios!G68</f>
        <v>43121.05343636364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1797.9583957926538</v>
      </c>
      <c r="G105" s="265"/>
      <c r="H105" s="218">
        <f>Varios!G74</f>
        <v>551.94948398545455</v>
      </c>
      <c r="I105" s="218">
        <f>Varios!G76</f>
        <v>1246.0089118071994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894385.71974000859</v>
      </c>
      <c r="G106" s="264">
        <f>Varios!G82+Varios!G83</f>
        <v>204448.86475819032</v>
      </c>
      <c r="H106" s="217">
        <f>Varios!G85</f>
        <v>689936.85498181824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293735.28251883853</v>
      </c>
      <c r="G107" s="265">
        <f>Varios!G90+Varios!G91+Varios!G92</f>
        <v>255131.85116307723</v>
      </c>
      <c r="H107" s="218">
        <f>Varios!G94</f>
        <v>34496.842749090909</v>
      </c>
      <c r="I107" s="218">
        <f>Varios!G96</f>
        <v>4106.5886066703915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1019149.5827573757</v>
      </c>
      <c r="G108" s="264">
        <f>Varios!G102</f>
        <v>1009498.7249184353</v>
      </c>
      <c r="H108" s="217">
        <f>Varios!G104</f>
        <v>8624.2106872727272</v>
      </c>
      <c r="I108" s="217">
        <f>Varios!G106</f>
        <v>1026.6471516675979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744513.37945308082</v>
      </c>
      <c r="G109" s="265">
        <f>Varios!G112+Varios!G113</f>
        <v>695766.41200955829</v>
      </c>
      <c r="H109" s="218">
        <f>Varios!G115</f>
        <v>40533.790230181818</v>
      </c>
      <c r="I109" s="218">
        <f>Varios!G117</f>
        <v>8213.1772133407831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81904.89107663602</v>
      </c>
      <c r="G110" s="264">
        <f>'Red Agua'!G9+'Red Agua'!G10+'Red Agua'!G11+'Red Agua'!G12+'Red Agua'!G13+'Red Agua'!G14+'Red Agua'!G15+'Red Agua'!G16</f>
        <v>57796.12298035156</v>
      </c>
      <c r="H110" s="217">
        <f>'Red Agua'!G18</f>
        <v>8880.248609232729</v>
      </c>
      <c r="I110" s="217">
        <f>'Red Agua'!G20</f>
        <v>15228.519487051728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72929.956094146226</v>
      </c>
      <c r="G111" s="265">
        <f>'Red Agua'!G26+'Red Agua'!G27+'Red Agua'!G28+'Red Agua'!G29+'Red Agua'!G30+'Red Agua'!G31</f>
        <v>48821.187997861765</v>
      </c>
      <c r="H111" s="218">
        <f>'Red Agua'!G33</f>
        <v>8880.248609232729</v>
      </c>
      <c r="I111" s="218">
        <f>'Red Agua'!G35</f>
        <v>15228.519487051728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23791603.511947207</v>
      </c>
      <c r="G112" s="264">
        <f>'Red Agua'!G42+'Red Agua'!G43+'Red Agua'!G44+'Red Agua'!G45+'Red Agua'!G46+'Red Agua'!G47</f>
        <v>21677077.318376109</v>
      </c>
      <c r="H112" s="217">
        <f>'Red Agua'!G49</f>
        <v>715988.68965818197</v>
      </c>
      <c r="I112" s="217">
        <f>'Red Agua'!G51</f>
        <v>1398537.5039129136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128352.57425670515</v>
      </c>
      <c r="G113" s="265">
        <f>'Red Cloaca'!G9+'Red Cloaca'!G10+'Red Cloaca'!G11+'Red Cloaca'!G12+'Red Cloaca'!G13+'Red Cloaca'!G14+'Red Cloaca'!G15</f>
        <v>96740.570029101495</v>
      </c>
      <c r="H113" s="218">
        <f>'Red Cloaca'!G17</f>
        <v>13275.623620745457</v>
      </c>
      <c r="I113" s="218">
        <f>'Red Cloaca'!G19</f>
        <v>18336.380606858202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103358.59851308576</v>
      </c>
      <c r="G114" s="264">
        <f>'Red Cloaca'!G25+'Red Cloaca'!G26+'Red Cloaca'!G27+'Red Cloaca'!G28+'Red Cloaca'!G29</f>
        <v>73039.351641809364</v>
      </c>
      <c r="H114" s="217">
        <f>'Red Cloaca'!G31</f>
        <v>11982.866264418186</v>
      </c>
      <c r="I114" s="217">
        <f>'Red Cloaca'!G33</f>
        <v>18336.380606858202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56872.199186839978</v>
      </c>
      <c r="G115" s="265">
        <f>'Red Gas'!G9+'Red Gas'!G10+'Red Gas'!G11</f>
        <v>31226.875901431638</v>
      </c>
      <c r="H115" s="218">
        <f>'Red Gas'!G13</f>
        <v>8552.0871264727284</v>
      </c>
      <c r="I115" s="218">
        <f>'Red Gas'!G15</f>
        <v>17093.236158935611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53579347.68621134</v>
      </c>
      <c r="G116" s="264">
        <f>'Red Elect'!G11+'Red Elect'!G12+'Red Elect'!G13+'Red Elect'!G14+'Red Elect'!G15+'Red Elect'!G16+'Red Elect'!G17+'Red Elect'!G18+'Red Elect'!G19+'Red Elect'!G20</f>
        <v>48548433.290843487</v>
      </c>
      <c r="H116" s="217">
        <f>'Red Elect'!G22</f>
        <v>3002180.3528861823</v>
      </c>
      <c r="I116" s="217">
        <f>'Red Elect'!G24</f>
        <v>2028734.0424816718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6698966.6415226944</v>
      </c>
      <c r="G117" s="265">
        <f>'Red Elect'!G32+'Red Elect'!G33+'Red Elect'!G34+'Red Elect'!G35+'Red Elect'!G36+'Red Elect'!G37+'Red Elect'!G38+'Red Elect'!G39+'Red Elect'!G40</f>
        <v>5380630.4423434325</v>
      </c>
      <c r="H117" s="218">
        <f>'Red Elect'!G42</f>
        <v>510758.4871975492</v>
      </c>
      <c r="I117" s="218">
        <f>'Red Elect'!G44</f>
        <v>807577.71198171249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5376825.7970904913</v>
      </c>
      <c r="G118" s="264">
        <f>'Red Elect'!G52+'Red Elect'!G53+'Red Elect'!G54+'Red Elect'!G55+'Red Elect'!G56+'Red Elect'!G57+'Red Elect'!G58+'Red Elect'!G59+'Red Elect'!G60+'Red Elect'!G61+'Red Elect'!G62+'Red Elect'!G63</f>
        <v>4670671.4866467426</v>
      </c>
      <c r="H118" s="217">
        <f>'Red Elect'!G65</f>
        <v>301510.7926449455</v>
      </c>
      <c r="I118" s="217">
        <f>'Red Elect'!G67</f>
        <v>404643.51779880305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26537552.69420075</v>
      </c>
      <c r="G119" s="265">
        <f>'Red Elect'!G75+'Red Elect'!G76+'Red Elect'!G77</f>
        <v>25341206.108427767</v>
      </c>
      <c r="H119" s="218">
        <f>'Red Elect'!G79</f>
        <v>964655.53929141117</v>
      </c>
      <c r="I119" s="218">
        <f>'Red Elect'!G81</f>
        <v>231691.04648157273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51466.432451068518</v>
      </c>
      <c r="G120" s="264">
        <f>'Red Vial'!G9+'Red Vial'!G10+'Red Vial'!G11+'Red Vial'!G12</f>
        <v>33738.55882211557</v>
      </c>
      <c r="H120" s="217">
        <f>'Red Vial'!G14</f>
        <v>9486.6317560000007</v>
      </c>
      <c r="I120" s="217">
        <f>'Red Vial'!G16+'Red Vial'!G17</f>
        <v>8241.2418729529472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50571.228906665849</v>
      </c>
      <c r="G121" s="265">
        <f>'Red Vial'!G23+'Red Vial'!G24+'Red Vial'!G25</f>
        <v>19688.149935932386</v>
      </c>
      <c r="H121" s="218">
        <f>'Red Vial'!G27</f>
        <v>6942.4896032545448</v>
      </c>
      <c r="I121" s="218">
        <f>'Red Vial'!G29+'Red Vial'!G30+'Red Vial'!G31+'Red Vial'!G32+'Red Vial'!G33</f>
        <v>23940.589367478915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71421.38161122505</v>
      </c>
      <c r="G122" s="264">
        <f>'Red Vial'!G39+'Red Vial'!G40+'Red Vial'!G41+'Red Vial'!G42+'Red Vial'!G43</f>
        <v>49299.955549029582</v>
      </c>
      <c r="H122" s="217">
        <f>'Red Vial'!G45</f>
        <v>5691.9790536</v>
      </c>
      <c r="I122" s="217">
        <f>'Red Vial'!G47+'Red Vial'!G48+'Red Vial'!G49+'Red Vial'!G50+'Red Vial'!G51</f>
        <v>16429.447008595471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12307.582397978602</v>
      </c>
      <c r="G123" s="265">
        <f>'Red Vial'!G56</f>
        <v>3749.1612489268546</v>
      </c>
      <c r="H123" s="218">
        <f>'Red Vial'!G58</f>
        <v>4542.8029795209086</v>
      </c>
      <c r="I123" s="218">
        <f>'Red Vial'!G60+'Red Vial'!G61</f>
        <v>4015.6181695308383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36/25&amp;11
ANEXO I&amp;C
&amp;G&amp;R&amp;"-,Cursiva"&amp;10“Gral. Martín Miguel de Güemes Héroe de la Nación Argentina”</oddHeader>
    <oddFooter>&amp;CABRIL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DICIEMBRE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111155.92550027072</v>
      </c>
      <c r="T6" s="77">
        <f>($L$10+$L$13)*0.07*R6/4000</f>
        <v>21573.794291123268</v>
      </c>
      <c r="U6" s="86">
        <f>$L$8*R6</f>
        <v>31624.843359999992</v>
      </c>
      <c r="V6" s="86">
        <f>$L$19/120/8*R6</f>
        <v>1885.8343621355871</v>
      </c>
      <c r="W6" s="90">
        <f>P6*S6/2/R6</f>
        <v>7665.9258965703957</v>
      </c>
      <c r="X6" s="86">
        <f>$L$15*2*6/40000*O6</f>
        <v>3119.930405572622</v>
      </c>
      <c r="Y6" s="86">
        <f>0.12*145*$L$14*1.3*P6</f>
        <v>17462.279415192515</v>
      </c>
      <c r="Z6" s="90">
        <f t="shared" ref="Z6:Z47" si="2">+S6+T6+U6+V6+W6+X6+Y6</f>
        <v>194488.53323086511</v>
      </c>
      <c r="AA6" s="91">
        <f>Z6/10/O6</f>
        <v>1944.885332308651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118821.85139684111</v>
      </c>
      <c r="T7" s="77">
        <f t="shared" ref="T7:T14" si="4">($L$10+$L$13)*0.07*R7/4000</f>
        <v>23061.642173269702</v>
      </c>
      <c r="U7" s="86">
        <f t="shared" ref="U7:U47" si="5">$L$8*R7</f>
        <v>33805.86703999999</v>
      </c>
      <c r="V7" s="86">
        <f t="shared" ref="V7:V14" si="6">$L$19/120/8*R7</f>
        <v>2015.8919043518345</v>
      </c>
      <c r="W7" s="90">
        <f t="shared" ref="W7:W47" si="7">P7*S7/2/R7</f>
        <v>11498.88884485559</v>
      </c>
      <c r="X7" s="86">
        <f t="shared" ref="X7:X14" si="8">$L$15*2*6/40000*O7</f>
        <v>4679.8956083589328</v>
      </c>
      <c r="Y7" s="86">
        <f t="shared" ref="Y7:Y14" si="9">0.12*145*$L$14*1.3*P7</f>
        <v>26193.419122788775</v>
      </c>
      <c r="Z7" s="90">
        <f t="shared" si="2"/>
        <v>220077.45609046592</v>
      </c>
      <c r="AA7" s="91">
        <f t="shared" ref="AA7:AA14" si="10">+Z7/10/O7</f>
        <v>1467.1830406031063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VLOOKUP($B8,IN_12_25!$B:$E,4,)</f>
        <v>10905.118399999998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126487.77729341152</v>
      </c>
      <c r="T8" s="77">
        <f t="shared" si="4"/>
        <v>24549.490055416129</v>
      </c>
      <c r="U8" s="86">
        <f t="shared" si="5"/>
        <v>35986.890719999989</v>
      </c>
      <c r="V8" s="86">
        <f t="shared" si="6"/>
        <v>2145.9494465680818</v>
      </c>
      <c r="W8" s="90">
        <f t="shared" si="7"/>
        <v>15331.851793140791</v>
      </c>
      <c r="X8" s="86">
        <f t="shared" si="8"/>
        <v>6239.860811145244</v>
      </c>
      <c r="Y8" s="86">
        <f t="shared" si="9"/>
        <v>34924.558830385031</v>
      </c>
      <c r="Z8" s="90">
        <f t="shared" si="2"/>
        <v>245666.37895006681</v>
      </c>
      <c r="AA8" s="91">
        <f t="shared" si="10"/>
        <v>1228.331894750334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134153.70318998193</v>
      </c>
      <c r="T9" s="77">
        <f t="shared" si="4"/>
        <v>26037.337937562563</v>
      </c>
      <c r="U9" s="86">
        <f t="shared" si="5"/>
        <v>38167.914399999994</v>
      </c>
      <c r="V9" s="86">
        <f t="shared" si="6"/>
        <v>2276.0069887843292</v>
      </c>
      <c r="W9" s="90">
        <f t="shared" si="7"/>
        <v>19164.814741425991</v>
      </c>
      <c r="X9" s="86">
        <f t="shared" si="8"/>
        <v>7799.8260139315544</v>
      </c>
      <c r="Y9" s="86">
        <f t="shared" si="9"/>
        <v>43655.69853798129</v>
      </c>
      <c r="Z9" s="90">
        <f t="shared" si="2"/>
        <v>271255.30180966767</v>
      </c>
      <c r="AA9" s="91">
        <f t="shared" si="10"/>
        <v>1085.0212072386705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VLOOKUP($B10,IN_12_25!$B:$E,4,)</f>
        <v>405768265.50379169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141819.6290865523</v>
      </c>
      <c r="T10" s="77">
        <f t="shared" si="4"/>
        <v>27525.185819709</v>
      </c>
      <c r="U10" s="86">
        <f t="shared" si="5"/>
        <v>40348.938079999993</v>
      </c>
      <c r="V10" s="86">
        <f t="shared" si="6"/>
        <v>2406.0645310005766</v>
      </c>
      <c r="W10" s="90">
        <f t="shared" si="7"/>
        <v>22997.777689711183</v>
      </c>
      <c r="X10" s="86">
        <f t="shared" si="8"/>
        <v>9359.7912167178656</v>
      </c>
      <c r="Y10" s="86">
        <f t="shared" si="9"/>
        <v>52386.83824557755</v>
      </c>
      <c r="Z10" s="90">
        <f t="shared" si="2"/>
        <v>296844.22466926847</v>
      </c>
      <c r="AA10" s="91">
        <f t="shared" si="10"/>
        <v>989.48074889756163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VLOOKUP($B11,IN_12_25!$B:$E,4,)</f>
        <v>447514266.47463018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149485.55498312271</v>
      </c>
      <c r="T11" s="77">
        <f t="shared" si="4"/>
        <v>29013.033701855427</v>
      </c>
      <c r="U11" s="86">
        <f t="shared" si="5"/>
        <v>42529.961759999991</v>
      </c>
      <c r="V11" s="86">
        <f t="shared" si="6"/>
        <v>2536.122073216824</v>
      </c>
      <c r="W11" s="90">
        <f t="shared" si="7"/>
        <v>26830.740637996383</v>
      </c>
      <c r="X11" s="86">
        <f t="shared" si="8"/>
        <v>10919.756419504176</v>
      </c>
      <c r="Y11" s="86">
        <f t="shared" si="9"/>
        <v>61117.977953173802</v>
      </c>
      <c r="Z11" s="90">
        <f t="shared" si="2"/>
        <v>322433.14752886933</v>
      </c>
      <c r="AA11" s="91">
        <f t="shared" si="10"/>
        <v>921.23756436819815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VLOOKUP($B12,IN_12_25!$B:$E,4,)</f>
        <v>20116506.527896963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157151.48087969309</v>
      </c>
      <c r="T12" s="77">
        <f t="shared" si="4"/>
        <v>30500.881584001858</v>
      </c>
      <c r="U12" s="86">
        <f t="shared" si="5"/>
        <v>44710.985439999989</v>
      </c>
      <c r="V12" s="86">
        <f t="shared" si="6"/>
        <v>2666.1796154330709</v>
      </c>
      <c r="W12" s="90">
        <f t="shared" si="7"/>
        <v>30663.703586281583</v>
      </c>
      <c r="X12" s="86">
        <f t="shared" si="8"/>
        <v>12479.721622290488</v>
      </c>
      <c r="Y12" s="86">
        <f t="shared" si="9"/>
        <v>69849.117660770062</v>
      </c>
      <c r="Z12" s="90">
        <f t="shared" si="2"/>
        <v>348022.07038847014</v>
      </c>
      <c r="AA12" s="91">
        <f t="shared" si="10"/>
        <v>870.05517597117546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VLOOKUP($B13,IN_12_25!$B:$E,4,)</f>
        <v>19331129.395188957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164817.40677626349</v>
      </c>
      <c r="T13" s="77">
        <f t="shared" si="4"/>
        <v>31988.729466148292</v>
      </c>
      <c r="U13" s="86">
        <f t="shared" si="5"/>
        <v>46892.009119999988</v>
      </c>
      <c r="V13" s="86">
        <f t="shared" si="6"/>
        <v>2796.2371576493188</v>
      </c>
      <c r="W13" s="90">
        <f t="shared" si="7"/>
        <v>34496.666534566779</v>
      </c>
      <c r="X13" s="86">
        <f t="shared" si="8"/>
        <v>14039.686825076798</v>
      </c>
      <c r="Y13" s="86">
        <f t="shared" si="9"/>
        <v>78580.257368366321</v>
      </c>
      <c r="Z13" s="90">
        <f t="shared" si="2"/>
        <v>373610.99324807106</v>
      </c>
      <c r="AA13" s="91">
        <f t="shared" si="10"/>
        <v>830.24665166238003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VLOOKUP($B14,IN_12_25!$B:$E,4,)</f>
        <v>1929.9601475676964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172483.3326728339</v>
      </c>
      <c r="T14" s="77">
        <f t="shared" si="4"/>
        <v>33476.577348294726</v>
      </c>
      <c r="U14" s="86">
        <f t="shared" si="5"/>
        <v>49073.032799999986</v>
      </c>
      <c r="V14" s="86">
        <f t="shared" si="6"/>
        <v>2926.2946998655661</v>
      </c>
      <c r="W14" s="90">
        <f t="shared" si="7"/>
        <v>38329.629482851975</v>
      </c>
      <c r="X14" s="86">
        <f t="shared" si="8"/>
        <v>15599.652027863109</v>
      </c>
      <c r="Y14" s="86">
        <f t="shared" si="9"/>
        <v>87311.397075962581</v>
      </c>
      <c r="Z14" s="90">
        <f t="shared" si="2"/>
        <v>399199.91610767186</v>
      </c>
      <c r="AA14" s="91">
        <f t="shared" si="10"/>
        <v>798.39983221534374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VLOOKUP($B15,IN_12_25!$B:$E,4,)</f>
        <v>1039976.8018575406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352935.11927758332</v>
      </c>
      <c r="T15" s="78">
        <f>($L$11+$L$13)*0.07*R15/4000</f>
        <v>68626.273192863431</v>
      </c>
      <c r="U15" s="86">
        <f t="shared" si="5"/>
        <v>91602.994559999977</v>
      </c>
      <c r="V15" s="92">
        <f>$L$20/120/8*R15</f>
        <v>6154.6511516396868</v>
      </c>
      <c r="W15" s="90">
        <f t="shared" si="7"/>
        <v>50419.302753940465</v>
      </c>
      <c r="X15" s="92">
        <f>2*($L$16*6+$L$17*12)/40000*O15</f>
        <v>60683.970487387844</v>
      </c>
      <c r="Y15" s="92">
        <f>0.12*176*$L$14*1.3*P15</f>
        <v>127173.5659478848</v>
      </c>
      <c r="Z15" s="90">
        <f t="shared" si="2"/>
        <v>757595.87737129955</v>
      </c>
      <c r="AA15" s="93">
        <f t="shared" ref="AA15:AA47" si="11">+Z15/24/O15</f>
        <v>526.10824817451362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VLOOKUP($B16,IN_12_25!$B:$E,4,)</f>
        <v>1119814.5714851818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369741.55352889682</v>
      </c>
      <c r="T16" s="78">
        <f t="shared" ref="T16:T47" si="13">($L$11+$L$13)*0.07*R16/4000</f>
        <v>71894.190963952162</v>
      </c>
      <c r="U16" s="86">
        <f t="shared" si="5"/>
        <v>95965.041919999989</v>
      </c>
      <c r="V16" s="92">
        <f t="shared" ref="V16:V47" si="14">$L$20/120/8*R16</f>
        <v>6447.7297779082437</v>
      </c>
      <c r="W16" s="90">
        <f t="shared" si="7"/>
        <v>58822.519879597217</v>
      </c>
      <c r="X16" s="92">
        <f t="shared" ref="X16:X47" si="15">2*($L$16*6+$L$17*12)/40000*O16</f>
        <v>70797.965568619155</v>
      </c>
      <c r="Y16" s="92">
        <f t="shared" ref="Y16:Y47" si="16">0.12*176*$L$14*1.3*P16</f>
        <v>148369.16027253226</v>
      </c>
      <c r="Z16" s="90">
        <f t="shared" si="2"/>
        <v>822038.16191150597</v>
      </c>
      <c r="AA16" s="93">
        <f t="shared" si="11"/>
        <v>489.30842970922976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VLOOKUP($B17,IN_12_25!$B:$E,4,)</f>
        <v>1125758.5611292936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386547.98778021027</v>
      </c>
      <c r="T17" s="78">
        <f t="shared" si="13"/>
        <v>75162.108735040892</v>
      </c>
      <c r="U17" s="86">
        <f t="shared" si="5"/>
        <v>100327.08927999997</v>
      </c>
      <c r="V17" s="92">
        <f t="shared" si="14"/>
        <v>6740.8084041767988</v>
      </c>
      <c r="W17" s="90">
        <f t="shared" si="7"/>
        <v>67225.737005253977</v>
      </c>
      <c r="X17" s="92">
        <f t="shared" si="15"/>
        <v>80911.960649850458</v>
      </c>
      <c r="Y17" s="92">
        <f t="shared" si="16"/>
        <v>169564.75459717974</v>
      </c>
      <c r="Z17" s="90">
        <f t="shared" si="2"/>
        <v>886480.44645171217</v>
      </c>
      <c r="AA17" s="93">
        <f t="shared" si="11"/>
        <v>461.70856586026673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403354.42203152378</v>
      </c>
      <c r="T18" s="78">
        <f t="shared" si="13"/>
        <v>78430.026506129623</v>
      </c>
      <c r="U18" s="86">
        <f t="shared" si="5"/>
        <v>104689.13663999997</v>
      </c>
      <c r="V18" s="92">
        <f t="shared" si="14"/>
        <v>7033.8870304453558</v>
      </c>
      <c r="W18" s="90">
        <f t="shared" si="7"/>
        <v>75628.954130910715</v>
      </c>
      <c r="X18" s="92">
        <f t="shared" si="15"/>
        <v>91025.955731081776</v>
      </c>
      <c r="Y18" s="92">
        <f t="shared" si="16"/>
        <v>190760.34892182722</v>
      </c>
      <c r="Z18" s="90">
        <f t="shared" si="2"/>
        <v>950922.73099191836</v>
      </c>
      <c r="AA18" s="93">
        <f t="shared" si="11"/>
        <v>440.24200508885104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VLOOKUP($B19,IN_12_25!$B:$E,4,)</f>
        <v>624276.20263798744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420160.85628283728</v>
      </c>
      <c r="T19" s="78">
        <f t="shared" si="13"/>
        <v>81697.944277218368</v>
      </c>
      <c r="U19" s="86">
        <f t="shared" si="5"/>
        <v>109051.18399999998</v>
      </c>
      <c r="V19" s="92">
        <f t="shared" si="14"/>
        <v>7326.9656567139118</v>
      </c>
      <c r="W19" s="90">
        <f t="shared" si="7"/>
        <v>84032.171256567453</v>
      </c>
      <c r="X19" s="92">
        <f t="shared" si="15"/>
        <v>101139.95081231308</v>
      </c>
      <c r="Y19" s="92">
        <f t="shared" si="16"/>
        <v>211955.94324647466</v>
      </c>
      <c r="Z19" s="90">
        <f t="shared" si="2"/>
        <v>1015365.0155321248</v>
      </c>
      <c r="AA19" s="93">
        <f t="shared" si="11"/>
        <v>423.06875647171864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VLOOKUP($B20,IN_12_25!$B:$E,4,)</f>
        <v>703388.70304453559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436967.29053415079</v>
      </c>
      <c r="T20" s="78">
        <f t="shared" si="13"/>
        <v>84965.862048307099</v>
      </c>
      <c r="U20" s="86">
        <f t="shared" si="5"/>
        <v>113413.23135999998</v>
      </c>
      <c r="V20" s="92">
        <f t="shared" si="14"/>
        <v>7620.0442829824688</v>
      </c>
      <c r="W20" s="90">
        <f t="shared" si="7"/>
        <v>92435.388382224206</v>
      </c>
      <c r="X20" s="92">
        <f t="shared" si="15"/>
        <v>111253.94589354438</v>
      </c>
      <c r="Y20" s="92">
        <f t="shared" si="16"/>
        <v>233151.53757112214</v>
      </c>
      <c r="Z20" s="90">
        <f t="shared" si="2"/>
        <v>1079807.300072331</v>
      </c>
      <c r="AA20" s="93">
        <f t="shared" si="11"/>
        <v>409.01791669406475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453773.72478546429</v>
      </c>
      <c r="T21" s="78">
        <f t="shared" si="13"/>
        <v>88233.779819395844</v>
      </c>
      <c r="U21" s="86">
        <f t="shared" si="5"/>
        <v>117775.27871999999</v>
      </c>
      <c r="V21" s="92">
        <f t="shared" si="14"/>
        <v>7913.1229092510257</v>
      </c>
      <c r="W21" s="90">
        <f t="shared" si="7"/>
        <v>100838.60550788094</v>
      </c>
      <c r="X21" s="92">
        <f t="shared" si="15"/>
        <v>121367.94097477569</v>
      </c>
      <c r="Y21" s="92">
        <f t="shared" si="16"/>
        <v>254347.13189576959</v>
      </c>
      <c r="Z21" s="90">
        <f t="shared" si="2"/>
        <v>1144249.5846125372</v>
      </c>
      <c r="AA21" s="93">
        <f t="shared" si="11"/>
        <v>397.3088835460199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470580.15903677768</v>
      </c>
      <c r="T22" s="78">
        <f t="shared" si="13"/>
        <v>91501.69759048456</v>
      </c>
      <c r="U22" s="86">
        <f t="shared" si="5"/>
        <v>122137.32607999997</v>
      </c>
      <c r="V22" s="92">
        <f t="shared" si="14"/>
        <v>8206.2015355195817</v>
      </c>
      <c r="W22" s="90">
        <f t="shared" si="7"/>
        <v>109241.8226335377</v>
      </c>
      <c r="X22" s="92">
        <f t="shared" si="15"/>
        <v>131481.93605600699</v>
      </c>
      <c r="Y22" s="92">
        <f t="shared" si="16"/>
        <v>275542.72622041707</v>
      </c>
      <c r="Z22" s="90">
        <f t="shared" si="2"/>
        <v>1208691.8691527436</v>
      </c>
      <c r="AA22" s="93">
        <f t="shared" si="11"/>
        <v>387.4012401130588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487386.59328809119</v>
      </c>
      <c r="T23" s="78">
        <f t="shared" si="13"/>
        <v>94769.615361573306</v>
      </c>
      <c r="U23" s="86">
        <f t="shared" si="5"/>
        <v>126499.37343999997</v>
      </c>
      <c r="V23" s="92">
        <f t="shared" si="14"/>
        <v>8499.2801617881378</v>
      </c>
      <c r="W23" s="90">
        <f t="shared" si="7"/>
        <v>117645.03975919442</v>
      </c>
      <c r="X23" s="92">
        <f t="shared" si="15"/>
        <v>141595.93113723831</v>
      </c>
      <c r="Y23" s="92">
        <f t="shared" si="16"/>
        <v>296738.32054506452</v>
      </c>
      <c r="Z23" s="90">
        <f t="shared" si="2"/>
        <v>1273134.15369295</v>
      </c>
      <c r="AA23" s="93">
        <f t="shared" si="11"/>
        <v>378.908974313378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483315.40779260063</v>
      </c>
      <c r="T24" s="107">
        <f t="shared" si="13"/>
        <v>98037.533132662036</v>
      </c>
      <c r="U24" s="108">
        <f t="shared" si="5"/>
        <v>130861.42079999996</v>
      </c>
      <c r="V24" s="109">
        <f t="shared" si="14"/>
        <v>8792.3587880566956</v>
      </c>
      <c r="W24" s="110">
        <f t="shared" si="7"/>
        <v>120828.85194815016</v>
      </c>
      <c r="X24" s="109">
        <f t="shared" si="15"/>
        <v>151709.92621846963</v>
      </c>
      <c r="Y24" s="109">
        <f t="shared" si="16"/>
        <v>317933.91486971197</v>
      </c>
      <c r="Z24" s="110">
        <f t="shared" si="2"/>
        <v>1311479.4135496509</v>
      </c>
      <c r="AA24" s="111">
        <f t="shared" si="11"/>
        <v>364.29983709712525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1944.885332308651</v>
      </c>
      <c r="F25" s="113"/>
      <c r="H25" s="112">
        <f t="shared" ref="H25:H45" si="19">O27</f>
        <v>180</v>
      </c>
      <c r="I25" s="114">
        <f t="shared" ref="I25:I45" si="20">AA27</f>
        <v>347.60986671487257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499425.92138568725</v>
      </c>
      <c r="T25" s="107">
        <f t="shared" si="13"/>
        <v>101305.45090375078</v>
      </c>
      <c r="U25" s="108">
        <f t="shared" si="5"/>
        <v>135223.46815999996</v>
      </c>
      <c r="V25" s="109">
        <f t="shared" si="14"/>
        <v>9085.4374143252517</v>
      </c>
      <c r="W25" s="110">
        <f t="shared" si="7"/>
        <v>128884.10874469348</v>
      </c>
      <c r="X25" s="109">
        <f t="shared" si="15"/>
        <v>161823.92129970092</v>
      </c>
      <c r="Y25" s="109">
        <f t="shared" si="16"/>
        <v>339129.50919435947</v>
      </c>
      <c r="Z25" s="110">
        <f t="shared" si="2"/>
        <v>1374877.817102517</v>
      </c>
      <c r="AA25" s="111">
        <f t="shared" si="11"/>
        <v>358.04109820378051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1467.1830406031063</v>
      </c>
      <c r="F26" s="115"/>
      <c r="H26" s="39">
        <f t="shared" si="19"/>
        <v>190</v>
      </c>
      <c r="I26" s="116">
        <f t="shared" si="20"/>
        <v>343.21776924585862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515536.43497877399</v>
      </c>
      <c r="T26" s="107">
        <f t="shared" si="13"/>
        <v>104573.36867483951</v>
      </c>
      <c r="U26" s="108">
        <f t="shared" si="5"/>
        <v>139585.51551999999</v>
      </c>
      <c r="V26" s="109">
        <f t="shared" si="14"/>
        <v>9378.5160405938077</v>
      </c>
      <c r="W26" s="110">
        <f t="shared" si="7"/>
        <v>136939.36554123682</v>
      </c>
      <c r="X26" s="109">
        <f t="shared" si="15"/>
        <v>171937.91638093223</v>
      </c>
      <c r="Y26" s="109">
        <f t="shared" si="16"/>
        <v>360325.10351900692</v>
      </c>
      <c r="Z26" s="110">
        <f t="shared" si="2"/>
        <v>1438276.2206553833</v>
      </c>
      <c r="AA26" s="111">
        <f t="shared" si="11"/>
        <v>352.51868153318219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1228.331894750334</v>
      </c>
      <c r="F27" s="115"/>
      <c r="H27" s="39">
        <f t="shared" si="19"/>
        <v>200</v>
      </c>
      <c r="I27" s="116">
        <f t="shared" si="20"/>
        <v>339.26488152374623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531646.94857186056</v>
      </c>
      <c r="T27" s="107">
        <f t="shared" si="13"/>
        <v>107841.28644592823</v>
      </c>
      <c r="U27" s="108">
        <f t="shared" si="5"/>
        <v>143947.56287999995</v>
      </c>
      <c r="V27" s="109">
        <f t="shared" si="14"/>
        <v>9671.5946668623637</v>
      </c>
      <c r="W27" s="110">
        <f t="shared" si="7"/>
        <v>144994.62233778017</v>
      </c>
      <c r="X27" s="109">
        <f t="shared" si="15"/>
        <v>182051.91146216355</v>
      </c>
      <c r="Y27" s="109">
        <f t="shared" si="16"/>
        <v>381520.69784365443</v>
      </c>
      <c r="Z27" s="110">
        <f t="shared" si="2"/>
        <v>1501674.6242082496</v>
      </c>
      <c r="AA27" s="111">
        <f t="shared" si="11"/>
        <v>347.60986671487257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1085.0212072386705</v>
      </c>
      <c r="F28" s="115"/>
      <c r="H28" s="39">
        <f t="shared" si="19"/>
        <v>210</v>
      </c>
      <c r="I28" s="116">
        <f t="shared" si="20"/>
        <v>335.68845929897776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547757.4621649473</v>
      </c>
      <c r="T28" s="107">
        <f t="shared" si="13"/>
        <v>111109.20421701697</v>
      </c>
      <c r="U28" s="108">
        <f t="shared" si="5"/>
        <v>148309.61023999995</v>
      </c>
      <c r="V28" s="109">
        <f t="shared" si="14"/>
        <v>9964.6732931309198</v>
      </c>
      <c r="W28" s="110">
        <f t="shared" si="7"/>
        <v>153049.87913432351</v>
      </c>
      <c r="X28" s="109">
        <f t="shared" si="15"/>
        <v>192165.90654339484</v>
      </c>
      <c r="Y28" s="109">
        <f t="shared" si="16"/>
        <v>402716.29216830182</v>
      </c>
      <c r="Z28" s="110">
        <f t="shared" si="2"/>
        <v>1565073.0277611152</v>
      </c>
      <c r="AA28" s="111">
        <f t="shared" si="11"/>
        <v>343.21776924585862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989.48074889756163</v>
      </c>
      <c r="F29" s="115"/>
      <c r="H29" s="39">
        <f t="shared" si="19"/>
        <v>220</v>
      </c>
      <c r="I29" s="116">
        <f t="shared" si="20"/>
        <v>332.43716636737003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563867.97575803404</v>
      </c>
      <c r="T29" s="107">
        <f t="shared" si="13"/>
        <v>114377.12198810572</v>
      </c>
      <c r="U29" s="108">
        <f t="shared" si="5"/>
        <v>152671.65759999998</v>
      </c>
      <c r="V29" s="109">
        <f t="shared" si="14"/>
        <v>10257.751919399478</v>
      </c>
      <c r="W29" s="110">
        <f t="shared" si="7"/>
        <v>161105.13593086688</v>
      </c>
      <c r="X29" s="109">
        <f t="shared" si="15"/>
        <v>202279.90162462616</v>
      </c>
      <c r="Y29" s="109">
        <f t="shared" si="16"/>
        <v>423911.88649294933</v>
      </c>
      <c r="Z29" s="110">
        <f t="shared" si="2"/>
        <v>1628471.4313139818</v>
      </c>
      <c r="AA29" s="111">
        <f t="shared" si="11"/>
        <v>339.26488152374623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921.23756436819815</v>
      </c>
      <c r="F30" s="115"/>
      <c r="H30" s="39">
        <f t="shared" si="19"/>
        <v>230</v>
      </c>
      <c r="I30" s="116">
        <f t="shared" si="20"/>
        <v>329.46859456024987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579978.48935112078</v>
      </c>
      <c r="T30" s="107">
        <f t="shared" si="13"/>
        <v>117645.03975919445</v>
      </c>
      <c r="U30" s="108">
        <f t="shared" si="5"/>
        <v>157033.70495999997</v>
      </c>
      <c r="V30" s="109">
        <f t="shared" si="14"/>
        <v>10550.830545668034</v>
      </c>
      <c r="W30" s="110">
        <f t="shared" si="7"/>
        <v>169160.39272741022</v>
      </c>
      <c r="X30" s="109">
        <f t="shared" si="15"/>
        <v>212393.89670585745</v>
      </c>
      <c r="Y30" s="109">
        <f t="shared" si="16"/>
        <v>445107.48081759684</v>
      </c>
      <c r="Z30" s="110">
        <f t="shared" si="2"/>
        <v>1691869.8348668478</v>
      </c>
      <c r="AA30" s="111">
        <f t="shared" si="11"/>
        <v>335.68845929897776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870.05517597117546</v>
      </c>
      <c r="F31" s="115"/>
      <c r="H31" s="39">
        <f t="shared" si="19"/>
        <v>240</v>
      </c>
      <c r="I31" s="116">
        <f t="shared" si="20"/>
        <v>326.74740373705657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596089.0029442074</v>
      </c>
      <c r="T31" s="107">
        <f t="shared" si="13"/>
        <v>120912.95753028318</v>
      </c>
      <c r="U31" s="108">
        <f t="shared" si="5"/>
        <v>161395.75231999997</v>
      </c>
      <c r="V31" s="109">
        <f t="shared" si="14"/>
        <v>10843.909171936592</v>
      </c>
      <c r="W31" s="110">
        <f t="shared" si="7"/>
        <v>177215.64952395356</v>
      </c>
      <c r="X31" s="109">
        <f t="shared" si="15"/>
        <v>222507.89178708877</v>
      </c>
      <c r="Y31" s="109">
        <f t="shared" si="16"/>
        <v>466303.07514224428</v>
      </c>
      <c r="Z31" s="110">
        <f t="shared" si="2"/>
        <v>1755268.2384197137</v>
      </c>
      <c r="AA31" s="111">
        <f t="shared" si="11"/>
        <v>332.43716636737003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830.24665166238003</v>
      </c>
      <c r="F32" s="115"/>
      <c r="H32" s="39">
        <f t="shared" si="19"/>
        <v>250</v>
      </c>
      <c r="I32" s="116">
        <f t="shared" si="20"/>
        <v>324.24390817971863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612199.51653729402</v>
      </c>
      <c r="T32" s="107">
        <f t="shared" si="13"/>
        <v>124180.87530137191</v>
      </c>
      <c r="U32" s="108">
        <f t="shared" si="5"/>
        <v>165757.79967999997</v>
      </c>
      <c r="V32" s="109">
        <f t="shared" si="14"/>
        <v>11136.987798205146</v>
      </c>
      <c r="W32" s="110">
        <f t="shared" si="7"/>
        <v>185270.90632049687</v>
      </c>
      <c r="X32" s="109">
        <f t="shared" si="15"/>
        <v>232621.88686832009</v>
      </c>
      <c r="Y32" s="109">
        <f t="shared" si="16"/>
        <v>487498.66946689168</v>
      </c>
      <c r="Z32" s="110">
        <f t="shared" si="2"/>
        <v>1818666.6419725795</v>
      </c>
      <c r="AA32" s="111">
        <f t="shared" si="11"/>
        <v>329.46859456024987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798.39983221534374</v>
      </c>
      <c r="F33" s="115"/>
      <c r="H33" s="39">
        <f t="shared" si="19"/>
        <v>260</v>
      </c>
      <c r="I33" s="116">
        <f t="shared" si="20"/>
        <v>321.93298920371438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628310.03013038076</v>
      </c>
      <c r="T33" s="107">
        <f t="shared" si="13"/>
        <v>127448.79307246066</v>
      </c>
      <c r="U33" s="108">
        <f t="shared" si="5"/>
        <v>170119.84703999996</v>
      </c>
      <c r="V33" s="109">
        <f t="shared" si="14"/>
        <v>11430.066424473704</v>
      </c>
      <c r="W33" s="110">
        <f t="shared" si="7"/>
        <v>193326.16311704024</v>
      </c>
      <c r="X33" s="109">
        <f t="shared" si="15"/>
        <v>242735.88194955137</v>
      </c>
      <c r="Y33" s="109">
        <f t="shared" si="16"/>
        <v>508694.26379153918</v>
      </c>
      <c r="Z33" s="110">
        <f t="shared" si="2"/>
        <v>1882065.0455254458</v>
      </c>
      <c r="AA33" s="111">
        <f t="shared" si="11"/>
        <v>326.74740373705657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526.10824817451362</v>
      </c>
      <c r="F34" s="115"/>
      <c r="H34" s="39">
        <f t="shared" si="19"/>
        <v>280</v>
      </c>
      <c r="I34" s="116">
        <f t="shared" si="20"/>
        <v>317.80634817513538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644420.54372346739</v>
      </c>
      <c r="T34" s="107">
        <f t="shared" si="13"/>
        <v>130716.71084354939</v>
      </c>
      <c r="U34" s="108">
        <f t="shared" si="5"/>
        <v>174481.89439999996</v>
      </c>
      <c r="V34" s="109">
        <f t="shared" si="14"/>
        <v>11723.14505074226</v>
      </c>
      <c r="W34" s="110">
        <f t="shared" si="7"/>
        <v>201381.41991358355</v>
      </c>
      <c r="X34" s="109">
        <f t="shared" si="15"/>
        <v>252849.87703078269</v>
      </c>
      <c r="Y34" s="109">
        <f t="shared" si="16"/>
        <v>529889.85811618669</v>
      </c>
      <c r="Z34" s="110">
        <f t="shared" si="2"/>
        <v>1945463.4490783119</v>
      </c>
      <c r="AA34" s="111">
        <f t="shared" si="11"/>
        <v>324.24390817971863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489.30842970922976</v>
      </c>
      <c r="F35" s="115"/>
      <c r="H35" s="39">
        <f t="shared" si="19"/>
        <v>300</v>
      </c>
      <c r="I35" s="116">
        <f t="shared" si="20"/>
        <v>314.22992595036703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660531.05731655401</v>
      </c>
      <c r="T35" s="107">
        <f t="shared" si="13"/>
        <v>133984.62861463812</v>
      </c>
      <c r="U35" s="108">
        <f t="shared" si="5"/>
        <v>178843.94175999996</v>
      </c>
      <c r="V35" s="109">
        <f t="shared" si="14"/>
        <v>12016.223677010816</v>
      </c>
      <c r="W35" s="110">
        <f t="shared" si="7"/>
        <v>209436.67671012692</v>
      </c>
      <c r="X35" s="109">
        <f t="shared" si="15"/>
        <v>262963.87211201398</v>
      </c>
      <c r="Y35" s="109">
        <f t="shared" si="16"/>
        <v>551085.45244083414</v>
      </c>
      <c r="Z35" s="110">
        <f t="shared" si="2"/>
        <v>2008861.8526311778</v>
      </c>
      <c r="AA35" s="111">
        <f t="shared" si="11"/>
        <v>321.93298920371438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461.70856586026673</v>
      </c>
      <c r="F36" s="115"/>
      <c r="H36" s="39">
        <f t="shared" si="19"/>
        <v>320</v>
      </c>
      <c r="I36" s="116">
        <f t="shared" si="20"/>
        <v>311.10055650369463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692752.08450272749</v>
      </c>
      <c r="T36" s="107">
        <f t="shared" si="13"/>
        <v>140520.46415681558</v>
      </c>
      <c r="U36" s="108">
        <f t="shared" si="5"/>
        <v>187568.03647999995</v>
      </c>
      <c r="V36" s="109">
        <f t="shared" si="14"/>
        <v>12602.380929547928</v>
      </c>
      <c r="W36" s="110">
        <f t="shared" si="7"/>
        <v>225547.1903032136</v>
      </c>
      <c r="X36" s="109">
        <f t="shared" si="15"/>
        <v>283191.86227447662</v>
      </c>
      <c r="Y36" s="109">
        <f t="shared" si="16"/>
        <v>593476.64109012904</v>
      </c>
      <c r="Z36" s="110">
        <f t="shared" si="2"/>
        <v>2135658.6597369099</v>
      </c>
      <c r="AA36" s="111">
        <f t="shared" si="11"/>
        <v>317.80634817513538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440.24200508885104</v>
      </c>
      <c r="F37" s="115"/>
      <c r="H37" s="39">
        <f t="shared" si="19"/>
        <v>340</v>
      </c>
      <c r="I37" s="116">
        <f t="shared" si="20"/>
        <v>308.33934816839547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724973.11168890086</v>
      </c>
      <c r="T37" s="107">
        <f t="shared" si="13"/>
        <v>147056.29969899307</v>
      </c>
      <c r="U37" s="108">
        <f t="shared" si="5"/>
        <v>196292.13119999995</v>
      </c>
      <c r="V37" s="109">
        <f t="shared" si="14"/>
        <v>13188.538182085042</v>
      </c>
      <c r="W37" s="110">
        <f t="shared" si="7"/>
        <v>241657.70389630029</v>
      </c>
      <c r="X37" s="109">
        <f t="shared" si="15"/>
        <v>303419.85243693925</v>
      </c>
      <c r="Y37" s="109">
        <f t="shared" si="16"/>
        <v>635867.82973942393</v>
      </c>
      <c r="Z37" s="110">
        <f t="shared" si="2"/>
        <v>2262455.4668426425</v>
      </c>
      <c r="AA37" s="111">
        <f t="shared" si="11"/>
        <v>314.22992595036703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423.06875647171864</v>
      </c>
      <c r="F38" s="115"/>
      <c r="H38" s="39">
        <f t="shared" si="19"/>
        <v>360</v>
      </c>
      <c r="I38" s="116">
        <f t="shared" si="20"/>
        <v>305.88494075924069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757194.13887507434</v>
      </c>
      <c r="T38" s="107">
        <f t="shared" si="13"/>
        <v>153592.13524117053</v>
      </c>
      <c r="U38" s="108">
        <f t="shared" si="5"/>
        <v>205016.22591999997</v>
      </c>
      <c r="V38" s="109">
        <f t="shared" si="14"/>
        <v>13774.695434622156</v>
      </c>
      <c r="W38" s="110">
        <f t="shared" si="7"/>
        <v>257768.21748938703</v>
      </c>
      <c r="X38" s="109">
        <f t="shared" si="15"/>
        <v>323647.84259940183</v>
      </c>
      <c r="Y38" s="109">
        <f t="shared" si="16"/>
        <v>678259.01838871895</v>
      </c>
      <c r="Z38" s="110">
        <f t="shared" si="2"/>
        <v>2389252.2739483747</v>
      </c>
      <c r="AA38" s="111">
        <f t="shared" si="11"/>
        <v>311.10055650369463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409.01791669406475</v>
      </c>
      <c r="F39" s="115"/>
      <c r="H39" s="39">
        <f t="shared" si="19"/>
        <v>380</v>
      </c>
      <c r="I39" s="116">
        <f t="shared" si="20"/>
        <v>303.6888920247336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789415.16606124758</v>
      </c>
      <c r="T39" s="107">
        <f t="shared" si="13"/>
        <v>160127.97078334802</v>
      </c>
      <c r="U39" s="108">
        <f t="shared" si="5"/>
        <v>213740.32063999996</v>
      </c>
      <c r="V39" s="109">
        <f t="shared" si="14"/>
        <v>14360.852687159269</v>
      </c>
      <c r="W39" s="110">
        <f t="shared" si="7"/>
        <v>273878.73108247365</v>
      </c>
      <c r="X39" s="109">
        <f t="shared" si="15"/>
        <v>343875.83276186447</v>
      </c>
      <c r="Y39" s="109">
        <f t="shared" si="16"/>
        <v>720650.20703801385</v>
      </c>
      <c r="Z39" s="110">
        <f t="shared" si="2"/>
        <v>2516049.0810541068</v>
      </c>
      <c r="AA39" s="111">
        <f t="shared" si="11"/>
        <v>308.33934816839547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397.3088835460199</v>
      </c>
      <c r="F40" s="115"/>
      <c r="H40" s="39">
        <f t="shared" si="19"/>
        <v>400</v>
      </c>
      <c r="I40" s="116">
        <f t="shared" si="20"/>
        <v>301.71244816367744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821636.19324742095</v>
      </c>
      <c r="T40" s="107">
        <f t="shared" si="13"/>
        <v>166663.80632552545</v>
      </c>
      <c r="U40" s="108">
        <f t="shared" si="5"/>
        <v>222464.41535999993</v>
      </c>
      <c r="V40" s="109">
        <f t="shared" si="14"/>
        <v>14947.00993969638</v>
      </c>
      <c r="W40" s="110">
        <f t="shared" si="7"/>
        <v>289989.24467556033</v>
      </c>
      <c r="X40" s="109">
        <f t="shared" si="15"/>
        <v>364103.82292432711</v>
      </c>
      <c r="Y40" s="109">
        <f t="shared" si="16"/>
        <v>763041.39568730886</v>
      </c>
      <c r="Z40" s="110">
        <f t="shared" si="2"/>
        <v>2642845.8881598394</v>
      </c>
      <c r="AA40" s="111">
        <f t="shared" si="11"/>
        <v>305.88494075924069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387.4012401130588</v>
      </c>
      <c r="F41" s="115"/>
      <c r="H41" s="39">
        <f t="shared" si="19"/>
        <v>420</v>
      </c>
      <c r="I41" s="116">
        <f t="shared" si="20"/>
        <v>299.92423705129323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853857.22043359431</v>
      </c>
      <c r="T41" s="107">
        <f t="shared" si="13"/>
        <v>173199.64186770294</v>
      </c>
      <c r="U41" s="108">
        <f t="shared" si="5"/>
        <v>231188.51007999995</v>
      </c>
      <c r="V41" s="109">
        <f t="shared" si="14"/>
        <v>15533.167192233494</v>
      </c>
      <c r="W41" s="110">
        <f t="shared" si="7"/>
        <v>306099.75826864701</v>
      </c>
      <c r="X41" s="109">
        <f t="shared" si="15"/>
        <v>384331.81308678968</v>
      </c>
      <c r="Y41" s="109">
        <f t="shared" si="16"/>
        <v>805432.58433660364</v>
      </c>
      <c r="Z41" s="110">
        <f t="shared" si="2"/>
        <v>2769642.6952655707</v>
      </c>
      <c r="AA41" s="111">
        <f t="shared" si="11"/>
        <v>303.6888920247336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378.908974313378</v>
      </c>
      <c r="F42" s="115"/>
      <c r="H42" s="39">
        <f t="shared" si="19"/>
        <v>440</v>
      </c>
      <c r="I42" s="116">
        <f t="shared" si="20"/>
        <v>298.29859058548942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886078.24761976779</v>
      </c>
      <c r="T42" s="107">
        <f t="shared" si="13"/>
        <v>179735.4774098804</v>
      </c>
      <c r="U42" s="108">
        <f t="shared" si="5"/>
        <v>239912.60479999994</v>
      </c>
      <c r="V42" s="109">
        <f t="shared" si="14"/>
        <v>16119.324444770607</v>
      </c>
      <c r="W42" s="110">
        <f t="shared" si="7"/>
        <v>322210.27186173375</v>
      </c>
      <c r="X42" s="109">
        <f t="shared" si="15"/>
        <v>404559.80324925232</v>
      </c>
      <c r="Y42" s="109">
        <f t="shared" si="16"/>
        <v>847823.77298589866</v>
      </c>
      <c r="Z42" s="110">
        <f t="shared" si="2"/>
        <v>2896439.5023713033</v>
      </c>
      <c r="AA42" s="111">
        <f t="shared" si="11"/>
        <v>301.71244816367744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364.29983709712525</v>
      </c>
      <c r="F43" s="115"/>
      <c r="H43" s="39">
        <f t="shared" si="19"/>
        <v>460</v>
      </c>
      <c r="I43" s="116">
        <f t="shared" si="20"/>
        <v>296.81430468192934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918299.27480594115</v>
      </c>
      <c r="T43" s="107">
        <f t="shared" si="13"/>
        <v>186271.31295205787</v>
      </c>
      <c r="U43" s="108">
        <f t="shared" si="5"/>
        <v>248636.69951999997</v>
      </c>
      <c r="V43" s="109">
        <f t="shared" si="14"/>
        <v>16705.481697307721</v>
      </c>
      <c r="W43" s="110">
        <f t="shared" si="7"/>
        <v>338320.78545482043</v>
      </c>
      <c r="X43" s="109">
        <f t="shared" si="15"/>
        <v>424787.7934117149</v>
      </c>
      <c r="Y43" s="109">
        <f t="shared" si="16"/>
        <v>890214.96163519367</v>
      </c>
      <c r="Z43" s="110">
        <f t="shared" si="2"/>
        <v>3023236.3094770359</v>
      </c>
      <c r="AA43" s="111">
        <f t="shared" si="11"/>
        <v>299.92423705129323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358.04109820378051</v>
      </c>
      <c r="F44" s="115"/>
      <c r="H44" s="39">
        <f t="shared" si="19"/>
        <v>480</v>
      </c>
      <c r="I44" s="116">
        <f t="shared" si="20"/>
        <v>295.45370927033269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950520.3019921144</v>
      </c>
      <c r="T44" s="107">
        <f t="shared" si="13"/>
        <v>192807.14849423536</v>
      </c>
      <c r="U44" s="108">
        <f t="shared" si="5"/>
        <v>257360.79423999996</v>
      </c>
      <c r="V44" s="109">
        <f t="shared" si="14"/>
        <v>17291.638949844833</v>
      </c>
      <c r="W44" s="110">
        <f t="shared" si="7"/>
        <v>354431.29904790706</v>
      </c>
      <c r="X44" s="109">
        <f t="shared" si="15"/>
        <v>445015.78357417753</v>
      </c>
      <c r="Y44" s="109">
        <f t="shared" si="16"/>
        <v>932606.15028448857</v>
      </c>
      <c r="Z44" s="110">
        <f t="shared" si="2"/>
        <v>3150033.116582768</v>
      </c>
      <c r="AA44" s="111">
        <f t="shared" si="11"/>
        <v>298.29859058548942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352.51868153318219</v>
      </c>
      <c r="F45" s="117"/>
      <c r="H45" s="40">
        <f t="shared" si="19"/>
        <v>500</v>
      </c>
      <c r="I45" s="118">
        <f t="shared" si="20"/>
        <v>294.20196149166372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982741.32917828788</v>
      </c>
      <c r="T45" s="107">
        <f t="shared" si="13"/>
        <v>199342.98403641282</v>
      </c>
      <c r="U45" s="108">
        <f t="shared" si="5"/>
        <v>266084.88895999995</v>
      </c>
      <c r="V45" s="109">
        <f t="shared" si="14"/>
        <v>17877.796202381945</v>
      </c>
      <c r="W45" s="110">
        <f t="shared" si="7"/>
        <v>370541.8126409938</v>
      </c>
      <c r="X45" s="109">
        <f t="shared" si="15"/>
        <v>465243.77373664017</v>
      </c>
      <c r="Y45" s="109">
        <f t="shared" si="16"/>
        <v>974997.33893378335</v>
      </c>
      <c r="Z45" s="110">
        <f t="shared" si="2"/>
        <v>3276829.9236885002</v>
      </c>
      <c r="AA45" s="111">
        <f t="shared" si="11"/>
        <v>296.81430468192934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1014962.3563644611</v>
      </c>
      <c r="T46" s="78">
        <f t="shared" si="13"/>
        <v>205878.81957859028</v>
      </c>
      <c r="U46" s="86">
        <f t="shared" si="5"/>
        <v>274808.98367999995</v>
      </c>
      <c r="V46" s="92">
        <f t="shared" si="14"/>
        <v>18463.953454919058</v>
      </c>
      <c r="W46" s="90">
        <f t="shared" si="7"/>
        <v>386652.32623408042</v>
      </c>
      <c r="X46" s="92">
        <f t="shared" si="15"/>
        <v>485471.76389910275</v>
      </c>
      <c r="Y46" s="92">
        <f t="shared" si="16"/>
        <v>1017388.5275830784</v>
      </c>
      <c r="Z46" s="90">
        <f t="shared" si="2"/>
        <v>3403626.7307942323</v>
      </c>
      <c r="AA46" s="93">
        <f t="shared" si="11"/>
        <v>295.45370927033269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1047183.3835506346</v>
      </c>
      <c r="T47" s="78">
        <f t="shared" si="13"/>
        <v>212414.65512076774</v>
      </c>
      <c r="U47" s="86">
        <f t="shared" si="5"/>
        <v>283533.07839999994</v>
      </c>
      <c r="V47" s="92">
        <f t="shared" si="14"/>
        <v>19050.110707456173</v>
      </c>
      <c r="W47" s="90">
        <f t="shared" si="7"/>
        <v>402762.83982716716</v>
      </c>
      <c r="X47" s="92">
        <f t="shared" si="15"/>
        <v>505699.75406156539</v>
      </c>
      <c r="Y47" s="92">
        <f t="shared" si="16"/>
        <v>1059779.7162323734</v>
      </c>
      <c r="Z47" s="90">
        <f t="shared" si="2"/>
        <v>3530423.5378999645</v>
      </c>
      <c r="AA47" s="93">
        <f t="shared" si="11"/>
        <v>294.20196149166372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N°36/25&amp;11
ANEXO I&amp;R&amp;"-,Cursiva"&amp;10“Gral. Martín Miguel de Güemes Héroe de la Nación Argentina”</oddHeader>
    <oddFooter xml:space="preserve">&amp;CABRIL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zoomScale="93" zoomScaleNormal="100" zoomScaleSheetLayoutView="93" workbookViewId="0">
      <selection activeCell="A3" sqref="A3:H3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20" t="s">
        <v>2042</v>
      </c>
      <c r="B2" s="320"/>
      <c r="C2" s="320"/>
      <c r="D2" s="320"/>
      <c r="E2" s="320"/>
      <c r="F2" s="320"/>
      <c r="G2" s="320"/>
      <c r="H2" s="320"/>
    </row>
    <row r="3" spans="1:8" ht="17.25" customHeight="1" x14ac:dyDescent="0.25">
      <c r="A3" s="319" t="s">
        <v>901</v>
      </c>
      <c r="B3" s="319"/>
      <c r="C3" s="319"/>
      <c r="D3" s="319"/>
      <c r="E3" s="319"/>
      <c r="F3" s="319"/>
      <c r="G3" s="319"/>
      <c r="H3" s="319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VLOOKUP(E6,IN_12_25!$B$8:$E$635,4,FALSE)</f>
        <v>4557.8640393128999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VLOOKUP(E7,IN_12_25!$B$8:$E$635,4,FALSE)</f>
        <v>4695.5456086455306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VLOOKUP(E8,IN_12_25!$B$8:$E$635,4,FALSE)</f>
        <v>4706.9435318619026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VLOOKUP(E9,IN_12_25!$B$8:$E$635,4,FALSE)</f>
        <v>4902.3207693755094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VLOOKUP(E10,IN_12_25!$B$8:$E$635,4,FALSE)</f>
        <v>5193.1660253716836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VLOOKUP(E11,IN_12_25!$B$8:$E$635,4,FALSE)</f>
        <v>4367.0679951463389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VLOOKUP(E12,IN_12_25!$B$8:$E$635,4,FALSE)</f>
        <v>4939.6744895154879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VLOOKUP(E13,IN_12_25!$B$8:$E$635,4,FALSE)</f>
        <v>4614620.2221607585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VLOOKUP(E14,IN_12_25!$B$8:$E$635,4,FALSE)</f>
        <v>7360.4120274883444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VLOOKUP(E15,IN_12_25!$B$8:$E$635,4,FALSE)</f>
        <v>2264.4871257155673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VLOOKUP(E16,IN_12_25!$B$8:$E$635,4,FALSE)</f>
        <v>334.83640033345011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VLOOKUP(E17,IN_12_25!$B$8:$E$635,4,FALSE)</f>
        <v>4982683.3799767857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VLOOKUP(E18,IN_12_25!$B$8:$E$635,4,FALSE)</f>
        <v>5263.0973813192204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VLOOKUP(E19,IN_12_25!$B$8:$E$635,4,FALSE)</f>
        <v>5310.3300875595696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VLOOKUP(E20,IN_12_25!$B$8:$E$635,4,FALSE)</f>
        <v>14460.226355845109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VLOOKUP(E21,IN_12_25!$B$8:$E$635,4,FALSE)</f>
        <v>20284.532304973036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VLOOKUP(E22,IN_12_25!$B$8:$E$635,4,FALSE)</f>
        <v>10649.870414423913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VLOOKUP(E23,IN_12_25!$B$8:$E$635,4,FALSE)</f>
        <v>7969.8376851170397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VLOOKUP(E24,IN_12_25!$B$8:$E$635,4,FALSE)</f>
        <v>6099.3591267127122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VLOOKUP(E26,IN_12_25!$B$8:$E$635,4,FALSE)</f>
        <v>246008.48667191036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VLOOKUP(E27,IN_12_25!$B$8:$E$635,4,FALSE)</f>
        <v>22202.064412603886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VLOOKUP(E28,IN_12_25!$B$8:$E$635,4,FALSE)</f>
        <v>6507.3806700805135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VLOOKUP(E29,IN_12_25!$B$8:$E$635,4,FALSE)</f>
        <v>6994.2373192890964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VLOOKUP(E30,IN_12_25!$B$8:$E$635,4,FALSE)</f>
        <v>383.69348224451591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VLOOKUP(E31,IN_12_25!$B$8:$E$635,4,FALSE)</f>
        <v>416.906268472401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VLOOKUP(E32,IN_12_25!$B$8:$E$635,4,FALSE)</f>
        <v>8614.0564480540179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VLOOKUP(E33,IN_12_25!$B$8:$E$635,4,FALSE)</f>
        <v>36674.2147740769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VLOOKUP(E35,IN_12_25!$B$8:$E$635,4,FALSE)</f>
        <v>6451.0129800373579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VLOOKUP(E36,IN_12_25!$B$8:$E$635,4,FALSE)</f>
        <v>6057.4305759049603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VLOOKUP(E37,IN_12_25!$B$8:$E$635,4,FALSE)</f>
        <v>7354.0493385836271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VLOOKUP(E38,IN_12_25!$B$8:$E$635,4,FALSE)</f>
        <v>10782.117959086831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VLOOKUP(E40,IN_12_25!$B$8:$E$635,4,FALSE)</f>
        <v>748.75184598816156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VLOOKUP(E41,IN_12_25!$B$8:$E$635,4,FALSE)</f>
        <v>1737.7631363710784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VLOOKUP(E42,IN_12_25!$B$8:$E$635,4,FALSE)</f>
        <v>1127.7223654894012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VLOOKUP(E44,IN_12_25!$B$8:$E$635,4,FALSE)</f>
        <v>1935.3542221703783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VLOOKUP(E45,IN_12_25!$B$8:$E$635,4,FALSE)</f>
        <v>12159.271224379916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VLOOKUP(E46,IN_12_25!$B$8:$E$635,4,FALSE)</f>
        <v>20780.519467174006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VLOOKUP(E47,IN_12_25!$B$8:$E$635,4,FALSE)</f>
        <v>46591.819826349849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VLOOKUP(E48,IN_12_25!$B$8:$E$635,4,FALSE)</f>
        <v>81061.931940118346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VLOOKUP(E49,IN_12_25!$B$8:$E$635,4,FALSE)</f>
        <v>4137.0066859587942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VLOOKUP(E50,IN_12_25!$B$8:$E$635,4,FALSE)</f>
        <v>11795.973543691653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VLOOKUP(E51,IN_12_25!$B$8:$E$635,4,FALSE)</f>
        <v>10529.795568496358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VLOOKUP(E53,IN_12_25!$B$8:$E$635,4,FALSE)</f>
        <v>8191.6130757458777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VLOOKUP(E54,IN_12_25!$B$8:$E$635,4,FALSE)</f>
        <v>7113.8000777059506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VLOOKUP(E56,IN_12_25!$B$8:$E$635,4,FALSE)</f>
        <v>4705.3220451656707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VLOOKUP(E58,IN_12_25!$B$8:$E$635,4,FALSE)</f>
        <v>9348.7453163613791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VLOOKUP(E61,IN_12_25!$B$8:$E$635,4,FALSE)</f>
        <v>3016.8992252247999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VLOOKUP(E63,IN_12_25!$B$8:$E$635,4,FALSE)</f>
        <v>2924.0322680186896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VLOOKUP(E66,IN_12_25!$B$8:$E$635,4,FALSE)</f>
        <v>6824.5773049495074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VLOOKUP(E68,IN_12_25!$B$8:$E$635,4,FALSE)</f>
        <v>9748.506504806659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VLOOKUP(E70,IN_12_25!$B$8:$E$635,4,FALSE)</f>
        <v>1786.8654798203461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VLOOKUP(E72,IN_12_25!$B$8:$E$635,4,FALSE)</f>
        <v>7082.9162005513754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VLOOKUP(E73,IN_12_25!$B$8:$E$635,4,FALSE)</f>
        <v>8509.7048855713401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VLOOKUP(E74,IN_12_25!$B$8:$E$635,4,FALSE)</f>
        <v>7176.9603676748038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VLOOKUP(E75,IN_12_25!$B$8:$E$635,4,FALSE)</f>
        <v>1494.5372769850678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VLOOKUP(E76,IN_12_25!$B$8:$E$635,4,FALSE)</f>
        <v>9759.2895410764231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VLOOKUP(E78,IN_12_25!$B$8:$E$635,4,FALSE)</f>
        <v>746.52870059242571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VLOOKUP(E80,IN_12_25!$B$8:$E$635,4,FALSE)</f>
        <v>2433.4043356917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VLOOKUP(E82,IN_12_25!$B$8:$E$635,4,FALSE)</f>
        <v>303.48349420825241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VLOOKUP(E84,IN_12_25!$B$8:$E$635,4,FALSE)</f>
        <v>11468.58851173232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VLOOKUP(E85,IN_12_25!$B$8:$E$635,4,FALSE)</f>
        <v>6466.7564290272994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VLOOKUP(E86,IN_12_25!$B$8:$E$635,4,FALSE)</f>
        <v>48264.285529285618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VLOOKUP(E89,IN_12_25!$B$8:$E$635,4,FALSE)</f>
        <v>17929.510087667808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VLOOKUP(E90,IN_12_25!$B$8:$E$635,4,FALSE)</f>
        <v>19623.252359019629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VLOOKUP(E91,IN_12_25!$B$8:$E$635,4,FALSE)</f>
        <v>25665.826154714352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VLOOKUP(E92,IN_12_25!$B$8:$E$635,4,FALSE)</f>
        <v>19415.253393218714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VLOOKUP(E94,IN_12_25!$B$8:$E$635,4,FALSE)</f>
        <v>35928.448390041864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VLOOKUP(E95,IN_12_25!$B$8:$E$635,4,FALSE)</f>
        <v>35081.591326406873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VLOOKUP(E96,IN_12_25!$B$8:$E$635,4,FALSE)</f>
        <v>23295.812955960406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VLOOKUP(E98,IN_12_25!$B$8:$E$635,4,FALSE)</f>
        <v>22313.059588005446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VLOOKUP(E99,IN_12_25!$B$8:$E$635,4,FALSE)</f>
        <v>28839.701914821959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VLOOKUP(E100,IN_12_25!$B$8:$E$635,4,FALSE)</f>
        <v>21476.086263616027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VLOOKUP(E101,IN_12_25!$B$8:$E$635,4,FALSE)</f>
        <v>20032.058865528299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VLOOKUP(E102,IN_12_25!$B$8:$E$635,4,FALSE)</f>
        <v>24044.183414494764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VLOOKUP(E105,IN_12_25!$B$8:$E$635,4,FALSE)</f>
        <v>3556.6003121603835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VLOOKUP(E108,IN_12_25!$B$8:$E$635,4,FALSE)</f>
        <v>2045.0923719230591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VLOOKUP(E109,IN_12_25!$B$8:$E$635,4,FALSE)</f>
        <v>1348.9599273391286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VLOOKUP(E111,IN_12_25!$B$8:$E$635,4,FALSE)</f>
        <v>2769.2957519532615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VLOOKUP(E112,IN_12_25!$B$8:$E$635,4,FALSE)</f>
        <v>3030.5869714042378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VLOOKUP(E113,IN_12_25!$B$8:$E$635,4,FALSE)</f>
        <v>3370.9943765559478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VLOOKUP(E116,IN_12_25!$B$8:$E$635,4,FALSE)</f>
        <v>24092.01172349626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VLOOKUP(E118,IN_12_25!$B$8:$E$635,4,FALSE)</f>
        <v>327802.12644660211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VLOOKUP(E119,IN_12_25!$B$8:$E$635,4,FALSE)</f>
        <v>136812.31765446428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VLOOKUP(E120,IN_12_25!$B$8:$E$635,4,FALSE)</f>
        <v>365747.53416508005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VLOOKUP(E121,IN_12_25!$B$8:$E$635,4,FALSE)</f>
        <v>59124.312469056938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VLOOKUP(E122,IN_12_25!$B$8:$E$635,4,FALSE)</f>
        <v>58525.665056836478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VLOOKUP(E123,IN_12_25!$B$8:$E$635,4,FALSE)</f>
        <v>57361.733895785772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VLOOKUP(E124,IN_12_25!$B$8:$E$635,4,FALSE)</f>
        <v>267432.80244500458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VLOOKUP(E125,IN_12_25!$B$8:$E$635,4,FALSE)</f>
        <v>1187650.9535621428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VLOOKUP(E127,IN_12_25!$B$8:$E$635,4,FALSE)</f>
        <v>651267.01974995306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VLOOKUP(E128,IN_12_25!$B$8:$E$635,4,FALSE)</f>
        <v>214996.58062411277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VLOOKUP(E129,IN_12_25!$B$8:$E$635,4,FALSE)</f>
        <v>747320.84171880665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VLOOKUP(E130,IN_12_25!$B$8:$E$635,4,FALSE)</f>
        <v>747320.84171880665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VLOOKUP(E131,IN_12_25!$B$8:$E$635,4,FALSE)</f>
        <v>645066.16137288965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VLOOKUP(E132,IN_12_25!$B$8:$E$635,4,FALSE)</f>
        <v>451712.74594563933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VLOOKUP(E133,IN_12_25!$B$8:$E$635,4,FALSE)</f>
        <v>529485.48211121606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VLOOKUP(E134,IN_12_25!$B$8:$E$635,4,FALSE)</f>
        <v>122742.94237575518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VLOOKUP(E135,IN_12_25!$B$8:$E$635,4,FALSE)</f>
        <v>151340.71238478515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VLOOKUP(E138,IN_12_25!$B$8:$E$635,4,FALSE)</f>
        <v>7129.5868807828665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VLOOKUP(E139,IN_12_25!$B$8:$E$635,4,FALSE)</f>
        <v>9165.2577332130913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VLOOKUP(E140,IN_12_25!$B$8:$E$635,4,FALSE)</f>
        <v>14686.259420529466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VLOOKUP(E141,IN_12_25!$B$8:$E$635,4,FALSE)</f>
        <v>15292.389152272486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VLOOKUP(E142,IN_12_25!$B$8:$E$635,4,FALSE)</f>
        <v>96454.013226647105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VLOOKUP(E143,IN_12_25!$B$8:$E$635,4,FALSE)</f>
        <v>42896.656573652283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VLOOKUP(E144,IN_12_25!$B$8:$E$635,4,FALSE)</f>
        <v>38404.182297205407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VLOOKUP(E146,IN_12_25!$B$8:$E$635,4,FALSE)</f>
        <v>31455.129546203196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VLOOKUP(E147,IN_12_25!$B$8:$E$635,4,FALSE)</f>
        <v>4360.7152284884678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VLOOKUP(E148,IN_12_25!$B$8:$E$635,4,FALSE)</f>
        <v>50443.672544408204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VLOOKUP(E149,IN_12_25!$B$8:$E$635,4,FALSE)</f>
        <v>4765.0577557353936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VLOOKUP(E150,IN_12_25!$B$8:$E$635,4,FALSE)</f>
        <v>65447.410798686593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VLOOKUP(E151,IN_12_25!$B$8:$E$635,4,FALSE)</f>
        <v>55750.254344015273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VLOOKUP(E152,IN_12_25!$B$8:$E$635,4,FALSE)</f>
        <v>6286.560257969335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VLOOKUP(E153,IN_12_25!$B$8:$E$635,4,FALSE)</f>
        <v>37060.523057881437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VLOOKUP(E154,IN_12_25!$B$8:$E$635,4,FALSE)</f>
        <v>177226.87315867582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VLOOKUP(E155,IN_12_25!$B$8:$E$635,4,FALSE)</f>
        <v>54051.776485552386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VLOOKUP(E156,IN_12_25!$B$8:$E$635,4,FALSE)</f>
        <v>162555.78649368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VLOOKUP(E157,IN_12_25!$B$8:$E$635,4,FALSE)</f>
        <v>96487.938833234395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VLOOKUP(E158,IN_12_25!$B$8:$E$635,4,FALSE)</f>
        <v>84664.048244257749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VLOOKUP(E159,IN_12_25!$B$8:$E$635,4,FALSE)</f>
        <v>7335.1043717099683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VLOOKUP(E161,IN_12_25!$B$8:$E$635,4,FALSE)</f>
        <v>11464.376551761403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VLOOKUP(E162,IN_12_25!$B$8:$E$635,4,FALSE)</f>
        <v>15780.64789265457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VLOOKUP(E165,IN_12_25!$B$8:$E$635,4,FALSE)</f>
        <v>3568.7910819047165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VLOOKUP(E166,IN_12_25!$B$8:$E$635,4,FALSE)</f>
        <v>3235.3792371852742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VLOOKUP(E167,IN_12_25!$B$8:$E$635,4,FALSE)</f>
        <v>10546.666828369078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VLOOKUP(E168,IN_12_25!$B$8:$E$635,4,FALSE)</f>
        <v>21422.579529059363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VLOOKUP(E169,IN_12_25!$B$8:$E$635,4,FALSE)</f>
        <v>5489.8142017453529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VLOOKUP(E170,IN_12_25!$B$8:$E$635,4,FALSE)</f>
        <v>1995.0600501095498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VLOOKUP(E171,IN_12_25!$B$8:$E$635,4,FALSE)</f>
        <v>2989.2889084402059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VLOOKUP(E173,IN_12_25!$B$8:$E$635,4,FALSE)</f>
        <v>32200.085941564106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VLOOKUP(E174,IN_12_25!$B$8:$E$635,4,FALSE)</f>
        <v>63273.53750064061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VLOOKUP(E175,IN_12_25!$B$8:$E$635,4,FALSE)</f>
        <v>1068.3942662698066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VLOOKUP(E176,IN_12_25!$B$8:$E$635,4,FALSE)</f>
        <v>1880.4295733625718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VLOOKUP(E177,IN_12_25!$B$8:$E$635,4,FALSE)</f>
        <v>1118.2209870005775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VLOOKUP(E178,IN_12_25!$B$8:$E$635,4,FALSE)</f>
        <v>18456.054626617301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VLOOKUP(E179,IN_12_25!$B$8:$E$635,4,FALSE)</f>
        <v>28174.58176022453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VLOOKUP(E180,IN_12_25!$B$8:$E$635,4,FALSE)</f>
        <v>28826.648633478108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VLOOKUP(E181,IN_12_25!$B$8:$E$635,4,FALSE)</f>
        <v>45555.529320061374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VLOOKUP(E182,IN_12_25!$B$8:$E$635,4,FALSE)</f>
        <v>52009.565522547025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VLOOKUP(E183,IN_12_25!$B$8:$E$635,4,FALSE)</f>
        <v>4588.7494588740583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VLOOKUP(E184,IN_12_25!$B$8:$E$635,4,FALSE)</f>
        <v>61353.250176791866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VLOOKUP(E185,IN_12_25!$B$8:$E$635,4,FALSE)</f>
        <v>1566.6304872495862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VLOOKUP(E186,IN_12_25!$B$8:$E$635,4,FALSE)</f>
        <v>2711.6044010693968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VLOOKUP(E187,IN_12_25!$B$8:$E$635,4,FALSE)</f>
        <v>575.95424441597754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VLOOKUP(E188,IN_12_25!$B$8:$E$635,4,FALSE)</f>
        <v>2642.3140070631575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VLOOKUP(E189,IN_12_25!$B$8:$E$635,4,FALSE)</f>
        <v>1484.8187041504975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VLOOKUP(E191,IN_12_25!$B$8:$E$635,4,FALSE)</f>
        <v>8890.531932863194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VLOOKUP(E192,IN_12_25!$B$8:$E$635,4,FALSE)</f>
        <v>15080.720716508244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VLOOKUP(E193,IN_12_25!$B$8:$E$635,4,FALSE)</f>
        <v>19020.119739547838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VLOOKUP(E194,IN_12_25!$B$8:$E$635,4,FALSE)</f>
        <v>1648.9611783869027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VLOOKUP(E195,IN_12_25!$B$8:$E$635,4,FALSE)</f>
        <v>1201.2364484982677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VLOOKUP(E196,IN_12_25!$B$8:$E$635,4,FALSE)</f>
        <v>386.47257175355821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VLOOKUP(E197,IN_12_25!$B$8:$E$635,4,FALSE)</f>
        <v>2475.5083115098041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VLOOKUP(E198,IN_12_25!$B$8:$E$635,4,FALSE)</f>
        <v>1495.5768914736443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VLOOKUP(E199,IN_12_25!$B$8:$E$635,4,FALSE)</f>
        <v>54544.176146441649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VLOOKUP(E201,IN_12_25!$B$8:$E$635,4,FALSE)</f>
        <v>169980.91692596156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VLOOKUP(E202,IN_12_25!$B$8:$E$635,4,FALSE)</f>
        <v>174114.4259041461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VLOOKUP(E203,IN_12_25!$B$8:$E$635,4,FALSE)</f>
        <v>2546693.4073329135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VLOOKUP(E205,IN_12_25!$B$8:$E$635,4,FALSE)</f>
        <v>8832.6818668460419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VLOOKUP(E206,IN_12_25!$B$8:$E$635,4,FALSE)</f>
        <v>15143.279224939162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VLOOKUP(E207,IN_12_25!$B$8:$E$635,4,FALSE)</f>
        <v>82128.13559144763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VLOOKUP(E208,IN_12_25!$B$8:$E$635,4,FALSE)</f>
        <v>25268.564310277194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VLOOKUP(E209,IN_12_25!$B$8:$E$635,4,FALSE)</f>
        <v>106870.14976455105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VLOOKUP(E210,IN_12_25!$B$8:$E$635,4,FALSE)</f>
        <v>216907.24325893045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VLOOKUP(E211,IN_12_25!$B$8:$E$635,4,FALSE)</f>
        <v>3673.8914359183418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VLOOKUP(E212,IN_12_25!$B$8:$E$635,4,FALSE)</f>
        <v>5985.4450527103872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VLOOKUP(E213,IN_12_25!$B$8:$E$635,4,FALSE)</f>
        <v>4119.0365498305318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VLOOKUP(E215,IN_12_25!$B$8:$E$635,4,FALSE)</f>
        <v>142618.1203982771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VLOOKUP(E216,IN_12_25!$B$8:$E$635,4,FALSE)</f>
        <v>180877.24252910228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VLOOKUP(E218,IN_12_25!$B$8:$E$635,4,FALSE)</f>
        <v>767.73327336230227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VLOOKUP(E219,IN_12_25!$B$8:$E$635,4,FALSE)</f>
        <v>569.24301966792984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VLOOKUP(E220,IN_12_25!$B$8:$E$635,4,FALSE)</f>
        <v>1098.0819091568496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VLOOKUP(E221,IN_12_25!$B$8:$E$635,4,FALSE)</f>
        <v>561.13394260529924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VLOOKUP(E223,IN_12_25!$B$8:$E$635,4,FALSE)</f>
        <v>716.33268820274463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VLOOKUP(E224,IN_12_25!$B$8:$E$635,4,FALSE)</f>
        <v>1911.1682474728295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VLOOKUP(E225,IN_12_25!$B$8:$E$635,4,FALSE)</f>
        <v>262.50116558427777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VLOOKUP(E226,IN_12_25!$B$8:$E$635,4,FALSE)</f>
        <v>1727.2172444263244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VLOOKUP(E227,IN_12_25!$B$8:$E$635,4,FALSE)</f>
        <v>1799.231348227064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VLOOKUP(E229,IN_12_25!$B$8:$E$635,4,FALSE)</f>
        <v>5119.3432568130211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VLOOKUP(E232,IN_12_25!$B$8:$E$635,4,FALSE)</f>
        <v>2652.6990437933091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VLOOKUP(E233,IN_12_25!$B$8:$E$635,4,FALSE)</f>
        <v>7100.2918912271434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VLOOKUP(E234,IN_12_25!$B$8:$E$635,4,FALSE)</f>
        <v>5463.56070260448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VLOOKUP(E235,IN_12_25!$B$8:$E$635,4,FALSE)</f>
        <v>7148.9321527858556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VLOOKUP(E237,IN_12_25!$B$8:$E$635,4,FALSE)</f>
        <v>2130.3895004889764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VLOOKUP(E240,IN_12_25!$B$8:$E$635,4,FALSE)</f>
        <v>23361.105819513978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VLOOKUP(E241,IN_12_25!$B$8:$E$635,4,FALSE)</f>
        <v>315536.8675563907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VLOOKUP(E243,IN_12_25!$B$8:$E$635,4,FALSE)</f>
        <v>391709.72582184337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VLOOKUP(E245,IN_12_25!$B$8:$E$635,4,FALSE)</f>
        <v>49842.277071583791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VLOOKUP(E246,IN_12_25!$B$8:$E$635,4,FALSE)</f>
        <v>1461.2926624401368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VLOOKUP(E247,IN_12_25!$B$8:$E$635,4,FALSE)</f>
        <v>12869.030964042237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VLOOKUP(E248,IN_12_25!$B$8:$E$635,4,FALSE)</f>
        <v>11260.859107876729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VLOOKUP(E249,IN_12_25!$B$8:$E$635,4,FALSE)</f>
        <v>16175.795133447777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VLOOKUP(E250,IN_12_25!$B$8:$E$635,4,FALSE)</f>
        <v>10338.317361056788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VLOOKUP(E251,IN_12_25!$B$8:$E$635,4,FALSE)</f>
        <v>11761.587622572561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VLOOKUP(E252,IN_12_25!$B$8:$E$635,4,FALSE)</f>
        <v>16769.283970933528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VLOOKUP(E253,IN_12_25!$B$8:$E$635,4,FALSE)</f>
        <v>3736.8707006543546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VLOOKUP(E254,IN_12_25!$B$8:$E$635,4,FALSE)</f>
        <v>5939.1996641494097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VLOOKUP(E255,IN_12_25!$B$8:$E$635,4,FALSE)</f>
        <v>8051.7836236215644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VLOOKUP(E256,IN_12_25!$B$8:$E$635,4,FALSE)</f>
        <v>12641.459371465375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VLOOKUP(E257,IN_12_25!$B$8:$E$635,4,FALSE)</f>
        <v>10095.392882640323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VLOOKUP(E258,IN_12_25!$B$8:$E$635,4,FALSE)</f>
        <v>8959.8623654014536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VLOOKUP(E259,IN_12_25!$B$8:$E$635,4,FALSE)</f>
        <v>1536.663576673446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VLOOKUP(E260,IN_12_25!$B$8:$E$635,4,FALSE)</f>
        <v>2524.7696498441219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VLOOKUP(E261,IN_12_25!$B$8:$E$635,4,FALSE)</f>
        <v>1592.6569297177814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VLOOKUP(E262,IN_12_25!$B$8:$E$635,4,FALSE)</f>
        <v>430.40326843077798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VLOOKUP(E263,IN_12_25!$B$8:$E$635,4,FALSE)</f>
        <v>798.04109059116729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VLOOKUP(E264,IN_12_25!$B$8:$E$635,4,FALSE)</f>
        <v>9956.584906316044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VLOOKUP(E265,IN_12_25!$B$8:$E$635,4,FALSE)</f>
        <v>61634.252207721634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VLOOKUP(E266,IN_12_25!$B$8:$E$635,4,FALSE)</f>
        <v>70477.077560398859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VLOOKUP(E267,IN_12_25!$B$8:$E$635,4,FALSE)</f>
        <v>129962.84449261149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VLOOKUP(E268,IN_12_25!$B$8:$E$635,4,FALSE)</f>
        <v>1433.7930352896647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VLOOKUP(E269,IN_12_25!$B$8:$E$635,4,FALSE)</f>
        <v>738.4618469045912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VLOOKUP(E270,IN_12_25!$B$8:$E$635,4,FALSE)</f>
        <v>9387.5221654687884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VLOOKUP(E272,IN_12_25!$B$8:$E$635,4,FALSE)</f>
        <v>295189.42082348437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VLOOKUP(E274,IN_12_25!$B$8:$E$635,4,FALSE)</f>
        <v>5953.9298667030953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VLOOKUP(E275,IN_12_25!$B$8:$E$635,4,FALSE)</f>
        <v>1680.7208932612316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VLOOKUP(E276,IN_12_25!$B$8:$E$635,4,FALSE)</f>
        <v>2139.6520685396044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VLOOKUP(E277,IN_12_25!$B$8:$E$635,4,FALSE)</f>
        <v>4996.3783530482906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VLOOKUP(E279,IN_12_25!$B$8:$E$635,4,FALSE)</f>
        <v>12454.72847011581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VLOOKUP(E281,IN_12_25!$B$8:$E$635,4,FALSE)</f>
        <v>94706.374793013107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VLOOKUP(E283,IN_12_25!$B$8:$E$635,4,FALSE)</f>
        <v>8377.6335246219696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VLOOKUP(E284,IN_12_25!$B$8:$E$635,4,FALSE)</f>
        <v>11368.179846524268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VLOOKUP(E285,IN_12_25!$B$8:$E$635,4,FALSE)</f>
        <v>12097.920967676568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VLOOKUP(E286,IN_12_25!$B$8:$E$635,4,FALSE)</f>
        <v>10655.311017420958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VLOOKUP(E288,IN_12_25!$B$8:$E$635,4,FALSE)</f>
        <v>65384.108484513046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VLOOKUP(E289,IN_12_25!$B$8:$E$635,4,FALSE)</f>
        <v>2080.6352064782141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VLOOKUP(E291,IN_12_25!$B$8:$E$635,4,FALSE)</f>
        <v>1192.6501620821382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VLOOKUP(E293,IN_12_25!$B$8:$E$635,4,FALSE)</f>
        <v>4568.2029798671701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VLOOKUP(E297,IN_12_25!$B$8:$E$635,4,FALSE)</f>
        <v>287674.7549853212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VLOOKUP(E298,IN_12_25!$B$8:$E$635,4,FALSE)</f>
        <v>824.52337694244045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VLOOKUP(E299,IN_12_25!$B$8:$E$635,4,FALSE)</f>
        <v>218829.82079042509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VLOOKUP(E300,IN_12_25!$B$8:$E$635,4,FALSE)</f>
        <v>639.67684031588897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VLOOKUP(E301,IN_12_25!$B$8:$E$635,4,FALSE)</f>
        <v>1277.3449733966909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VLOOKUP(E302,IN_12_25!$B$8:$E$635,4,FALSE)</f>
        <v>1173.2612846542722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VLOOKUP(E303,IN_12_25!$B$8:$E$635,4,FALSE)</f>
        <v>1537.046961849539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VLOOKUP(E304,IN_12_25!$B$8:$E$635,4,FALSE)</f>
        <v>1255.5132836050288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VLOOKUP(E305,IN_12_25!$B$8:$E$635,4,FALSE)</f>
        <v>1069.3341414021115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VLOOKUP(E306,IN_12_25!$B$8:$E$635,4,FALSE)</f>
        <v>2503.6204210858618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VLOOKUP(E307,IN_12_25!$B$8:$E$635,4,FALSE)</f>
        <v>313167.47034170944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VLOOKUP(E308,IN_12_25!$B$8:$E$635,4,FALSE)</f>
        <v>316749.46877156704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VLOOKUP(E309,IN_12_25!$B$8:$E$635,4,FALSE)</f>
        <v>239279.45747508472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VLOOKUP(E310,IN_12_25!$B$8:$E$635,4,FALSE)</f>
        <v>136069.36114962286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VLOOKUP(E313,IN_12_25!$B$8:$E$635,4,FALSE)</f>
        <v>379.46225796171115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VLOOKUP(E315,IN_12_25!$B$8:$E$635,4,FALSE)</f>
        <v>319.67613335674343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VLOOKUP(E316,IN_12_25!$B$8:$E$635,4,FALSE)</f>
        <v>2358.340454941912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VLOOKUP(E318,IN_12_25!$B$8:$E$635,4,FALSE)</f>
        <v>14644.646196836562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VLOOKUP(E319,IN_12_25!$B$8:$E$635,4,FALSE)</f>
        <v>654.21194535397024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VLOOKUP(E320,IN_12_25!$B$8:$E$635,4,FALSE)</f>
        <v>333.57313110898838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VLOOKUP(E322,IN_12_25!$B$8:$E$635,4,FALSE)</f>
        <v>1184.0615234985646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VLOOKUP(E324,IN_12_25!$B$8:$E$635,4,FALSE)</f>
        <v>2735.0923278715791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VLOOKUP(E325,IN_12_25!$B$8:$E$635,4,FALSE)</f>
        <v>3639.5683516738168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VLOOKUP(E326,IN_12_25!$B$8:$E$635,4,FALSE)</f>
        <v>3582.122160655334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VLOOKUP(E329,IN_12_25!$B$8:$E$635,4,FALSE)</f>
        <v>839.87679555890736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VLOOKUP(E331,IN_12_25!$B$8:$E$635,4,FALSE)</f>
        <v>19191.879397995395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VLOOKUP(E332,IN_12_25!$B$8:$E$635,4,FALSE)</f>
        <v>18687.722356589555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VLOOKUP(E333,IN_12_25!$B$8:$E$635,4,FALSE)</f>
        <v>14495.241953516872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VLOOKUP(E334,IN_12_25!$B$8:$E$635,4,FALSE)</f>
        <v>16681.333857142512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VLOOKUP(E335,IN_12_25!$B$8:$E$635,4,FALSE)</f>
        <v>9466.3963492489129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VLOOKUP(E336,IN_12_25!$B$8:$E$635,4,FALSE)</f>
        <v>2195.9729847063313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VLOOKUP(E337,IN_12_25!$B$8:$E$635,4,FALSE)</f>
        <v>29922.279619322762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VLOOKUP(E338,IN_12_25!$B$8:$E$635,4,FALSE)</f>
        <v>42101.800260539952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VLOOKUP(E339,IN_12_25!$B$8:$E$635,4,FALSE)</f>
        <v>4382.8492895065265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VLOOKUP(E340,IN_12_25!$B$8:$E$635,4,FALSE)</f>
        <v>49297.699084633306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VLOOKUP(E341,IN_12_25!$B$8:$E$635,4,FALSE)</f>
        <v>6294.3642621233575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VLOOKUP(E342,IN_12_25!$B$8:$E$635,4,FALSE)</f>
        <v>36824.676672229587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VLOOKUP(E343,IN_12_25!$B$8:$E$635,4,FALSE)</f>
        <v>101497.98943317613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VLOOKUP(E344,IN_12_25!$B$8:$E$635,4,FALSE)</f>
        <v>49138.403035201743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VLOOKUP(E345,IN_12_25!$B$8:$E$635,4,FALSE)</f>
        <v>6033.6026719931524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VLOOKUP(E346,IN_12_25!$B$8:$E$635,4,FALSE)</f>
        <v>256.1174181691452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VLOOKUP(E348,IN_12_25!$B$8:$E$635,4,FALSE)</f>
        <v>63235.135723020649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VLOOKUP(E349,IN_12_25!$B$8:$E$635,4,FALSE)</f>
        <v>29106.926108349126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VLOOKUP(E351,IN_12_25!$B$8:$E$635,4,FALSE)</f>
        <v>3852.1071727473736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VLOOKUP(E352,IN_12_25!$B$8:$E$635,4,FALSE)</f>
        <v>10168.525891577003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VLOOKUP(E353,IN_12_25!$B$8:$E$635,4,FALSE)</f>
        <v>3284.5044617400081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VLOOKUP(E355,IN_12_25!$B$8:$E$635,4,FALSE)</f>
        <v>1023226.0212725127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VLOOKUP(E357,IN_12_25!$B$8:$E$635,4,FALSE)</f>
        <v>1576.694759551661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VLOOKUP(E358,IN_12_25!$B$8:$E$635,4,FALSE)</f>
        <v>1350.743935739237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VLOOKUP(E361,IN_12_25!$B$8:$E$635,4,FALSE)</f>
        <v>4074935.1307584383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VLOOKUP(E363,IN_12_25!$B$8:$E$635,4,FALSE)</f>
        <v>467798.58959183947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VLOOKUP(E364,IN_12_25!$B$8:$E$635,4,FALSE)</f>
        <v>4139887.6258187275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VLOOKUP(E365,IN_12_25!$B$8:$E$635,4,FALSE)</f>
        <v>3203391.960868034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VLOOKUP(E366,IN_12_25!$B$8:$E$635,4,FALSE)</f>
        <v>3755484.4828707883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VLOOKUP(E367,IN_12_25!$B$8:$E$635,4,FALSE)</f>
        <v>343331.43749507604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VLOOKUP(E369,IN_12_25!$B$8:$E$635,4,FALSE)</f>
        <v>32784.837878269675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VLOOKUP(E371,IN_12_25!$B$8:$E$635,4,FALSE)</f>
        <v>87310.764823998848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VLOOKUP(E372,IN_12_25!$B$8:$E$635,4,FALSE)</f>
        <v>792675.32172590878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VLOOKUP(E373,IN_12_25!$B$8:$E$635,4,FALSE)</f>
        <v>1095662.097947624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VLOOKUP(E374,IN_12_25!$B$8:$E$635,4,FALSE)</f>
        <v>1087259.8310613742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VLOOKUP(E376,IN_12_25!$B$8:$E$635,4,FALSE)</f>
        <v>4302868.1065767137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VLOOKUP(E378,IN_12_25!$B$8:$E$635,4,FALSE)</f>
        <v>4426983.787068014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VLOOKUP(E381,IN_12_25!$B$8:$E$635,4,FALSE)</f>
        <v>1693.9821816233218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VLOOKUP(E382,IN_12_25!$B$8:$E$635,4,FALSE)</f>
        <v>3112.3296565073247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VLOOKUP(E383,IN_12_25!$B$8:$E$635,4,FALSE)</f>
        <v>41970.041228597045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VLOOKUP(E384,IN_12_25!$B$8:$E$635,4,FALSE)</f>
        <v>3071.411176040046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VLOOKUP(E385,IN_12_25!$B$8:$E$635,4,FALSE)</f>
        <v>732.48626041836394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VLOOKUP(E386,IN_12_25!$B$8:$E$635,4,FALSE)</f>
        <v>2716.3407683502846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VLOOKUP(E387,IN_12_25!$B$8:$E$635,4,FALSE)</f>
        <v>1401.0943145984329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VLOOKUP(E388,IN_12_25!$B$8:$E$635,4,FALSE)</f>
        <v>1746.432173875259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VLOOKUP(E392,IN_12_25!$B$8:$E$635,4,FALSE)</f>
        <v>40872.538185620368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VLOOKUP(E393,IN_12_25!$B$8:$E$635,4,FALSE)</f>
        <v>9789.0339101629088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VLOOKUP(E395,IN_12_25!$B$8:$E$635,4,FALSE)</f>
        <v>14238.467199485716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VLOOKUP(E397,IN_12_25!$B$8:$E$635,4,FALSE)</f>
        <v>8962.1787378821973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VLOOKUP(E399,IN_12_25!$B$8:$E$635,4,FALSE)</f>
        <v>101507.58420441666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VLOOKUP(E400,IN_12_25!$B$8:$E$635,4,FALSE)</f>
        <v>95886.852713906002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VLOOKUP(E402,IN_12_25!$B$8:$E$635,4,FALSE)</f>
        <v>7143.3271573856227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VLOOKUP(E404,IN_12_25!$B$8:$E$635,4,FALSE)</f>
        <v>24050.098763192978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VLOOKUP(E405,IN_12_25!$B$8:$E$635,4,FALSE)</f>
        <v>24264.567359526922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VLOOKUP(E406,IN_12_25!$B$8:$E$635,4,FALSE)</f>
        <v>2658.3316734788104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VLOOKUP(E407,IN_12_25!$B$8:$E$635,4,FALSE)</f>
        <v>15537.378065429095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VLOOKUP(E408,IN_12_25!$B$8:$E$635,4,FALSE)</f>
        <v>160720.52623497645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VLOOKUP(E409,IN_12_25!$B$8:$E$635,4,FALSE)</f>
        <v>3420.9391499061371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VLOOKUP(E410,IN_12_25!$B$8:$E$635,4,FALSE)</f>
        <v>19535.697109951929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VLOOKUP(E411,IN_12_25!$B$8:$E$635,4,FALSE)</f>
        <v>9981.0348226448441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VLOOKUP(E412,IN_12_25!$B$8:$E$635,4,FALSE)</f>
        <v>155310.89702294569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VLOOKUP(E413,IN_12_25!$B$8:$E$635,4,FALSE)</f>
        <v>51352.67347881852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VLOOKUP(E414,IN_12_25!$B$8:$E$635,4,FALSE)</f>
        <v>57777.273332398618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VLOOKUP(E416,IN_12_25!$B$8:$E$635,4,FALSE)</f>
        <v>7201.5085225649245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VLOOKUP(E417,IN_12_25!$B$8:$E$635,4,FALSE)</f>
        <v>997.44524259200807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VLOOKUP(E420,IN_12_25!$B$8:$E$635,4,FALSE)</f>
        <v>19934.611482283231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VLOOKUP(E421,IN_12_25!$B$8:$E$635,4,FALSE)</f>
        <v>15801.351355624482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VLOOKUP(E424,IN_12_25!$B$8:$E$635,4,FALSE)</f>
        <v>24901.814245644633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VLOOKUP(E425,IN_12_25!$B$8:$E$635,4,FALSE)</f>
        <v>42761.008808284969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VLOOKUP(E427,IN_12_25!$B$8:$E$635,4,FALSE)</f>
        <v>33586.053174129236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VLOOKUP(E428,IN_12_25!$B$8:$E$635,4,FALSE)</f>
        <v>158632.97943464006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VLOOKUP(E429,IN_12_25!$B$8:$E$635,4,FALSE)</f>
        <v>165741.09178838192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VLOOKUP(E430,IN_12_25!$B$8:$E$635,4,FALSE)</f>
        <v>279109.57712536468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VLOOKUP(E433,IN_12_25!$B$8:$E$635,4,FALSE)</f>
        <v>2766.0005092703427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VLOOKUP(E434,IN_12_25!$B$8:$E$635,4,FALSE)</f>
        <v>10703.072169114943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VLOOKUP(E435,IN_12_25!$B$8:$E$635,4,FALSE)</f>
        <v>17878.947888652532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VLOOKUP(E436,IN_12_25!$B$8:$E$635,4,FALSE)</f>
        <v>25963.129144299903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VLOOKUP(E437,IN_12_25!$B$8:$E$635,4,FALSE)</f>
        <v>41261.085846955488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VLOOKUP(E438,IN_12_25!$B$8:$E$635,4,FALSE)</f>
        <v>40689.389382935195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VLOOKUP(E439,IN_12_25!$B$8:$E$635,4,FALSE)</f>
        <v>59979.798334075749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VLOOKUP(E441,IN_12_25!$B$8:$E$635,4,FALSE)</f>
        <v>19896.31765611182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VLOOKUP(E442,IN_12_25!$B$8:$E$635,4,FALSE)</f>
        <v>29953.077323189998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VLOOKUP(E443,IN_12_25!$B$8:$E$635,4,FALSE)</f>
        <v>93065.684628416668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VLOOKUP(E444,IN_12_25!$B$8:$E$635,4,FALSE)</f>
        <v>23264.292679303446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VLOOKUP(E445,IN_12_25!$B$8:$E$635,4,FALSE)</f>
        <v>22163.136084840509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VLOOKUP(E446,IN_12_25!$B$8:$E$635,4,FALSE)</f>
        <v>6551.6669803656087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VLOOKUP(E447,IN_12_25!$B$8:$E$635,4,FALSE)</f>
        <v>9120.0399593432903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VLOOKUP(E448,IN_12_25!$B$8:$E$635,4,FALSE)</f>
        <v>8691.4512608515379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VLOOKUP(E449,IN_12_25!$B$8:$E$635,4,FALSE)</f>
        <v>12480.36245196092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VLOOKUP(E450,IN_12_25!$B$8:$E$635,4,FALSE)</f>
        <v>63805.64580104014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VLOOKUP(E451,IN_12_25!$B$8:$E$635,4,FALSE)</f>
        <v>69654.299777221036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VLOOKUP(E452,IN_12_25!$B$8:$E$635,4,FALSE)</f>
        <v>116779.07176704014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VLOOKUP(E453,IN_12_25!$B$8:$E$635,4,FALSE)</f>
        <v>142073.1878458384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VLOOKUP(E454,IN_12_25!$B$8:$E$635,4,FALSE)</f>
        <v>176106.50298233752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VLOOKUP(E455,IN_12_25!$B$8:$E$635,4,FALSE)</f>
        <v>287516.93190361542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VLOOKUP(E456,IN_12_25!$B$8:$E$635,4,FALSE)</f>
        <v>2009.1849783908854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VLOOKUP(E457,IN_12_25!$B$8:$E$635,4,FALSE)</f>
        <v>3083.6998139490956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VLOOKUP(E458,IN_12_25!$B$8:$E$635,4,FALSE)</f>
        <v>1581.6741702503721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VLOOKUP(E459,IN_12_25!$B$8:$E$635,4,FALSE)</f>
        <v>2098.913372803785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VLOOKUP(E460,IN_12_25!$B$8:$E$635,4,FALSE)</f>
        <v>1476.6132262428077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VLOOKUP(E461,IN_12_25!$B$8:$E$635,4,FALSE)</f>
        <v>316.58035166527543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VLOOKUP(E462,IN_12_25!$B$8:$E$635,4,FALSE)</f>
        <v>488.05891801691956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VLOOKUP(E463,IN_12_25!$B$8:$E$635,4,FALSE)</f>
        <v>840.66232139427404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VLOOKUP(E464,IN_12_25!$B$8:$E$635,4,FALSE)</f>
        <v>1114.9521124250593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VLOOKUP(E465,IN_12_25!$B$8:$E$635,4,FALSE)</f>
        <v>15482.955851358032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VLOOKUP(E466,IN_12_25!$B$8:$E$635,4,FALSE)</f>
        <v>273.92047947590373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VLOOKUP(E467,IN_12_25!$B$8:$E$635,4,FALSE)</f>
        <v>370.23798231849759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VLOOKUP(E468,IN_12_25!$B$8:$E$635,4,FALSE)</f>
        <v>7086.9658744304088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VLOOKUP(E469,IN_12_25!$B$8:$E$635,4,FALSE)</f>
        <v>1295.2743035528035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VLOOKUP(E470,IN_12_25!$B$8:$E$635,4,FALSE)</f>
        <v>2066.8253117191607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VLOOKUP(E471,IN_12_25!$B$8:$E$635,4,FALSE)</f>
        <v>2306.342613094861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VLOOKUP(E472,IN_12_25!$B$8:$E$635,4,FALSE)</f>
        <v>617.74164555779566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VLOOKUP(E473,IN_12_25!$B$8:$E$635,4,FALSE)</f>
        <v>945.82222944193438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VLOOKUP(E474,IN_12_25!$B$8:$E$635,4,FALSE)</f>
        <v>7033.3012031342523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VLOOKUP(E475,IN_12_25!$B$8:$E$635,4,FALSE)</f>
        <v>9001.8735729254731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VLOOKUP(E476,IN_12_25!$B$8:$E$635,4,FALSE)</f>
        <v>16212.717081262663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VLOOKUP(E477,IN_12_25!$B$8:$E$635,4,FALSE)</f>
        <v>4926.3950188401332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VLOOKUP(E478,IN_12_25!$B$8:$E$635,4,FALSE)</f>
        <v>10185.85253524978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VLOOKUP(E480,IN_12_25!$B$8:$E$635,4,FALSE)</f>
        <v>524400.73333460023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VLOOKUP(E483,IN_12_25!$B$8:$E$635,4,FALSE)</f>
        <v>39159.855111728422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VLOOKUP(E484,IN_12_25!$B$8:$E$635,4,FALSE)</f>
        <v>567194.17440050235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VLOOKUP(E486,IN_12_25!$B$8:$E$635,4,FALSE)</f>
        <v>223860.32536428567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VLOOKUP(E489,IN_12_25!$B$8:$E$635,4,FALSE)</f>
        <v>20390.041519259943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VLOOKUP(E491,IN_12_25!$B$8:$E$635,4,FALSE)</f>
        <v>3491561.6115098773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VLOOKUP(E493,IN_12_25!$B$8:$E$635,4,FALSE)</f>
        <v>67402.558849552021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VLOOKUP(E494,IN_12_25!$B$8:$E$635,4,FALSE)</f>
        <v>6651.0487214833183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VLOOKUP(E496,IN_12_25!$B$8:$E$635,4,FALSE)</f>
        <v>540542.60514378839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VLOOKUP(E498,IN_12_25!$B$8:$E$635,4,FALSE)</f>
        <v>3286369.7394570285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VLOOKUP(E499,IN_12_25!$B$8:$E$635,4,FALSE)</f>
        <v>2826105.4646525616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VLOOKUP(E501,IN_12_25!$B$8:$E$635,4,FALSE)</f>
        <v>20451.02836622118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VLOOKUP(E502,IN_12_25!$B$8:$E$635,4,FALSE)</f>
        <v>71686.590551352725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VLOOKUP(E503,IN_12_25!$B$8:$E$635,4,FALSE)</f>
        <v>35628.105638088768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VLOOKUP(E504,IN_12_25!$B$8:$E$635,4,FALSE)</f>
        <v>38994.960640436657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VLOOKUP(E506,IN_12_25!$B$8:$E$635,4,FALSE)</f>
        <v>800158.65132670815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VLOOKUP(E507,IN_12_25!$B$8:$E$635,4,FALSE)</f>
        <v>828585.07515681605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VLOOKUP(E509,IN_12_25!$B$8:$E$635,4,FALSE)</f>
        <v>158513.94100301614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VLOOKUP(E511,IN_12_25!$B$8:$E$635,4,FALSE)</f>
        <v>343550.21454965632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VLOOKUP(E512,IN_12_25!$B$8:$E$635,4,FALSE)</f>
        <v>30481.814317572396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VLOOKUP(E514,IN_12_25!$B$8:$E$635,4,FALSE)</f>
        <v>26876.671834037308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VLOOKUP(E515,IN_12_25!$B$8:$E$635,4,FALSE)</f>
        <v>63019.87419709505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VLOOKUP(E517,IN_12_25!$B$8:$E$635,4,FALSE)</f>
        <v>87572.663994614326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VLOOKUP(E518,IN_12_25!$B$8:$E$635,4,FALSE)</f>
        <v>185259.73773788541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VLOOKUP(E519,IN_12_25!$B$8:$E$635,4,FALSE)</f>
        <v>2436.5787877678449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VLOOKUP(E520,IN_12_25!$B$8:$E$635,4,FALSE)</f>
        <v>17837.00582988462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VLOOKUP(E522,IN_12_25!$B$8:$E$635,4,FALSE)</f>
        <v>60100.185178420339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VLOOKUP(E523,IN_12_25!$B$8:$E$635,4,FALSE)</f>
        <v>38547.751354878928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VLOOKUP(E525,IN_12_25!$B$8:$E$635,4,FALSE)</f>
        <v>163426.07671509124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VLOOKUP(E527,IN_12_25!$B$8:$E$635,4,FALSE)</f>
        <v>29558164.129174177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VLOOKUP(E530,IN_12_25!$B$8:$E$635,4,FALSE)</f>
        <v>24779.463343507872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VLOOKUP(E531,IN_12_25!$B$8:$E$635,4,FALSE)</f>
        <v>25501.195285551807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VLOOKUP(E532,IN_12_25!$B$8:$E$635,4,FALSE)</f>
        <v>72983.895757924256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VLOOKUP(E534,IN_12_25!$B$8:$E$635,4,FALSE)</f>
        <v>52866.39513402665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VLOOKUP(E535,IN_12_25!$B$8:$E$635,4,FALSE)</f>
        <v>46922.061545439079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VLOOKUP(E537,IN_12_25!$B$8:$E$635,4,FALSE)</f>
        <v>2774.407161880205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VLOOKUP(E538,IN_12_25!$B$8:$E$635,4,FALSE)</f>
        <v>11826.810620180759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VLOOKUP(E539,IN_12_25!$B$8:$E$635,4,FALSE)</f>
        <v>18570.528983911576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VLOOKUP(E542,IN_12_25!$B$8:$E$635,4,FALSE)</f>
        <v>16223.976296731411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VLOOKUP(E543,IN_12_25!$B$8:$E$635,4,FALSE)</f>
        <v>19614.172144203385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VLOOKUP(E545,IN_12_25!$B$8:$E$635,4,FALSE)</f>
        <v>67894.666209383242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VLOOKUP(E546,IN_12_25!$B$8:$E$635,4,FALSE)</f>
        <v>78428.450014975897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VLOOKUP(E548,IN_12_25!$B$8:$E$635,4,FALSE)</f>
        <v>140414.71738003389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VLOOKUP(E550,IN_12_25!$B$8:$E$635,4,FALSE)</f>
        <v>199.17463868252921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VLOOKUP(E552,IN_12_25!$B$8:$E$635,4,FALSE)</f>
        <v>4738367.1237572841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VLOOKUP(E553,IN_12_25!$B$8:$E$635,4,FALSE)</f>
        <v>3689989.1762018045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VLOOKUP(E555,IN_12_25!$B$8:$E$635,4,FALSE)</f>
        <v>4997984.3400006574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VLOOKUP(E557,IN_12_25!$B$8:$E$635,4,FALSE)</f>
        <v>1552160.8416940283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VLOOKUP(E559,IN_12_25!$B$8:$E$635,4,FALSE)</f>
        <v>13738134.599980438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VLOOKUP(E561,IN_12_25!$B$8:$E$635,4,FALSE)</f>
        <v>940850.62089649623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VLOOKUP(E563,IN_12_25!$B$8:$E$635,4,FALSE)</f>
        <v>2326576.8617618014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VLOOKUP(E565,IN_12_25!$B$8:$E$635,4,FALSE)</f>
        <v>748957.0487409964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VLOOKUP(E566,IN_12_25!$B$8:$E$635,4,FALSE)</f>
        <v>1026878.5622214495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VLOOKUP(E567,IN_12_25!$B$8:$E$635,4,FALSE)</f>
        <v>1211139.5814441768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VLOOKUP(E568,IN_12_25!$B$8:$E$635,4,FALSE)</f>
        <v>310633.55552018248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VLOOKUP(E570,IN_12_25!$B$8:$E$635,4,FALSE)</f>
        <v>3766612.7790893097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VLOOKUP(E572,IN_12_25!$B$8:$E$635,4,FALSE)</f>
        <v>4356.9419404238142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VLOOKUP(E574,IN_12_25!$B$8:$E$635,4,FALSE)</f>
        <v>4380242.6920212619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VLOOKUP(E576,IN_12_25!$B$8:$E$635,4,FALSE)</f>
        <v>18359.60775160724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VLOOKUP(E577,IN_12_25!$B$8:$E$635,4,FALSE)</f>
        <v>4466.6389830787757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VLOOKUP(E579,IN_12_25!$B$8:$E$635,4,FALSE)</f>
        <v>39596280.499697626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VLOOKUP(E581,IN_12_25!$B$8:$E$635,4,FALSE)</f>
        <v>211256.20705176698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VLOOKUP(E584,IN_12_25!$B$8:$E$635,4,FALSE)</f>
        <v>122234.48169875509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VLOOKUP(E586,IN_12_25!$B$8:$E$635,4,FALSE)</f>
        <v>11626.371573759452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VLOOKUP(E587,IN_12_25!$B$8:$E$635,4,FALSE)</f>
        <v>11401.898491936003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VLOOKUP(E588,IN_12_25!$B$8:$E$635,4,FALSE)</f>
        <v>12110.362296486626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VLOOKUP(E589,IN_12_25!$B$8:$E$635,4,FALSE)</f>
        <v>13639.798242691359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VLOOKUP(E590,IN_12_25!$B$8:$E$635,4,FALSE)</f>
        <v>3202.4217876570287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VLOOKUP(E591,IN_12_25!$B$8:$E$635,4,FALSE)</f>
        <v>2726.4860616177025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VLOOKUP(E592,IN_12_25!$B$8:$E$635,4,FALSE)</f>
        <v>2239.2489563182817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VLOOKUP(E593,IN_12_25!$B$8:$E$635,4,FALSE)</f>
        <v>2326.0172343973054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VLOOKUP(E594,IN_12_25!$B$8:$E$635,4,FALSE)</f>
        <v>4435.1240250778455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VLOOKUP(E595,IN_12_25!$B$8:$E$635,4,FALSE)</f>
        <v>1504.2940484944829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VLOOKUP(E596,IN_12_25!$B$8:$E$635,4,FALSE)</f>
        <v>3400.1651142862588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VLOOKUP(E597,IN_12_25!$B$8:$E$635,4,FALSE)</f>
        <v>3272.5292734924674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VLOOKUP(E598,IN_12_25!$B$8:$E$635,4,FALSE)</f>
        <v>3883.1809195804244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VLOOKUP(E599,IN_12_25!$B$8:$E$635,4,FALSE)</f>
        <v>10733.361801194051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VLOOKUP(E600,IN_12_25!$B$8:$E$635,4,FALSE)</f>
        <v>9820.3601236159666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VLOOKUP(E601,IN_12_25!$B$8:$E$635,4,FALSE)</f>
        <v>12086.415745166103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VLOOKUP(E602,IN_12_25!$B$8:$E$635,4,FALSE)</f>
        <v>12610.364461736181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VLOOKUP(E603,IN_12_25!$B$8:$E$635,4,FALSE)</f>
        <v>20322.924866436635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VLOOKUP(E604,IN_12_25!$B$8:$E$635,4,FALSE)</f>
        <v>272.14841754870457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VLOOKUP(E605,IN_12_25!$B$8:$E$635,4,FALSE)</f>
        <v>807.39815442993392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VLOOKUP(E606,IN_12_25!$B$8:$E$635,4,FALSE)</f>
        <v>5537.1507744629389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VLOOKUP(E607,IN_12_25!$B$8:$E$635,4,FALSE)</f>
        <v>674748.20929978834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VLOOKUP(E609,IN_12_25!$B$8:$E$635,4,FALSE)</f>
        <v>20287.847533039116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VLOOKUP(E610,IN_12_25!$B$8:$E$635,4,FALSE)</f>
        <v>15286.926355966491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VLOOKUP(E611,IN_12_25!$B$8:$E$635,4,FALSE)</f>
        <v>6699.9420404049952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VLOOKUP(E612,IN_12_25!$B$8:$E$635,4,FALSE)</f>
        <v>7971.2242247992444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VLOOKUP(E613,IN_12_25!$B$8:$E$635,4,FALSE)</f>
        <v>23738.668329896751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VLOOKUP(E614,IN_12_25!$B$8:$E$635,4,FALSE)</f>
        <v>106926.19572776425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VLOOKUP(E615,IN_12_25!$B$8:$E$635,4,FALSE)</f>
        <v>132055.16648474542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VLOOKUP(E616,IN_12_25!$B$8:$E$635,4,FALSE)</f>
        <v>9197.9621282886164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VLOOKUP(E617,IN_12_25!$B$8:$E$635,4,FALSE)</f>
        <v>26627.058147676693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VLOOKUP(E618,IN_12_25!$B$8:$E$635,4,FALSE)</f>
        <v>15940.87160241811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VLOOKUP(E619,IN_12_25!$B$8:$E$635,4,FALSE)</f>
        <v>14815.190925738927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VLOOKUP(E620,IN_12_25!$B$8:$E$635,4,FALSE)</f>
        <v>5536.1200762888902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VLOOKUP(E621,IN_12_25!$B$8:$E$635,4,FALSE)</f>
        <v>2032.991483204695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VLOOKUP(E622,IN_12_25!$B$8:$E$635,4,FALSE)</f>
        <v>32771.291408925783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VLOOKUP(E623,IN_12_25!$B$8:$E$635,4,FALSE)</f>
        <v>467.65851596211274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VLOOKUP(E624,IN_12_25!$B$8:$E$635,4,FALSE)</f>
        <v>3230.3525797855427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VLOOKUP(E625,IN_12_25!$B$8:$E$635,4,FALSE)</f>
        <v>57079.343257749919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VLOOKUP(E626,IN_12_25!$B$8:$E$635,4,FALSE)</f>
        <v>1525.0139662516997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VLOOKUP(E627,IN_12_25!$B$8:$E$635,4,FALSE)</f>
        <v>12022.683288898372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VLOOKUP(E628,IN_12_25!$B$8:$E$635,4,FALSE)</f>
        <v>41583.080945819114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VLOOKUP(E629,IN_12_25!$B$8:$E$635,4,FALSE)</f>
        <v>221.47294217471213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VLOOKUP(E630,IN_12_25!$B$8:$E$635,4,FALSE)</f>
        <v>262.37982122708178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VLOOKUP(E631,IN_12_25!$B$8:$E$635,4,FALSE)</f>
        <v>1039.5114656509083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VLOOKUP(E632,IN_12_25!$B$8:$E$635,4,FALSE)</f>
        <v>682.42691299658441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VLOOKUP(E633,IN_12_25!$B$8:$E$635,4,FALSE)</f>
        <v>2124.5386580516856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VLOOKUP(E634,IN_12_25!$B$8:$E$635,4,FALSE)</f>
        <v>5913.2455955302539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VLOOKUP(E635,IN_12_25!$B$8:$E$635,4,FALSE)</f>
        <v>3038.0738814879533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VLOOKUP(E636,IN_12_25!$B$8:$E$635,4,FALSE)</f>
        <v>4394.4189569199225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VLOOKUP(E637,IN_12_25!$B$8:$E$635,4,FALSE)</f>
        <v>6426.9494331462893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VLOOKUP(E638,IN_12_25!$B$8:$E$635,4,FALSE)</f>
        <v>13969.284097231137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VLOOKUP(E639,IN_12_25!$B$8:$E$635,4,FALSE)</f>
        <v>1054.849676632087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VLOOKUP(E640,IN_12_25!$B$8:$E$635,4,FALSE)</f>
        <v>8408.430731315837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VLOOKUP(E641,IN_12_25!$B$8:$E$635,4,FALSE)</f>
        <v>10758.431133423252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VLOOKUP(E643,IN_12_25!$B$8:$E$635,4,FALSE)</f>
        <v>46487.027559398644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VLOOKUP(E645,IN_12_25!$B$8:$E$635,4,FALSE)</f>
        <v>132891.80340338565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VLOOKUP(E646,IN_12_25!$B$8:$E$635,4,FALSE)</f>
        <v>11148.621318996638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VLOOKUP(E648,IN_12_25!$B$8:$E$635,4,FALSE)</f>
        <v>163175.50572727705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VLOOKUP(E649,IN_12_25!$B$8:$E$635,4,FALSE)</f>
        <v>148013.94146817544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VLOOKUP(E650,IN_12_25!$B$8:$E$635,4,FALSE)</f>
        <v>118497.3234365067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VLOOKUP(E651,IN_12_25!$B$8:$E$635,4,FALSE)</f>
        <v>257490.133758993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VLOOKUP(E653,IN_12_25!$B$8:$E$635,4,FALSE)</f>
        <v>95810.394439954005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VLOOKUP(E655,IN_12_25!$B$8:$E$635,4,FALSE)</f>
        <v>11608.11964848406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VLOOKUP(E656,IN_12_25!$B$8:$E$635,4,FALSE)</f>
        <v>12511.21891650082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VLOOKUP(E657,IN_12_25!$B$8:$E$635,4,FALSE)</f>
        <v>14688.142128077645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VLOOKUP(E658,IN_12_25!$B$8:$E$635,4,FALSE)</f>
        <v>17913.414824358195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VLOOKUP(E659,IN_12_25!$B$8:$E$635,4,FALSE)</f>
        <v>19791.801331435858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VLOOKUP(E660,IN_12_25!$B$8:$E$635,4,FALSE)</f>
        <v>12042.401798495994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VLOOKUP(E661,IN_12_25!$B$8:$E$635,4,FALSE)</f>
        <v>28742.001143743531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VLOOKUP(E662,IN_12_25!$B$8:$E$635,4,FALSE)</f>
        <v>9549.4216470425363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VLOOKUP(E663,IN_12_25!$B$8:$E$635,4,FALSE)</f>
        <v>19747.69041104128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VLOOKUP(E665,IN_12_25!$B$8:$E$635,4,FALSE)</f>
        <v>130481.70036904509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VLOOKUP(E667,IN_12_25!$B$8:$E$635,4,FALSE)</f>
        <v>249741.73574860403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VLOOKUP(E668,IN_12_25!$B$8:$E$635,4,FALSE)</f>
        <v>477943.27525900275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VLOOKUP(E669,IN_12_25!$B$8:$E$635,4,FALSE)</f>
        <v>2907675.3841900816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VLOOKUP(E670,IN_12_25!$B$8:$E$635,4,FALSE)</f>
        <v>3668802.1759339576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VLOOKUP(E671,IN_12_25!$B$8:$E$635,4,FALSE)</f>
        <v>4301.2066995457099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VLOOKUP(E673,IN_12_25!$B$8:$E$635,4,FALSE)</f>
        <v>122396.56882555744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VLOOKUP(E675,IN_12_25!$B$8:$E$635,4,FALSE)</f>
        <v>74980.246432064916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VLOOKUP(E676,IN_12_25!$B$8:$E$635,4,FALSE)</f>
        <v>9504.6255754498143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VLOOKUP(E678,IN_12_25!$B$8:$E$635,4,FALSE)</f>
        <v>171920.2550121003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VLOOKUP(E681,IN_12_25!$B$8:$E$635,4,FALSE)</f>
        <v>4797.5952901267447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VLOOKUP(E682,IN_12_25!$B$8:$E$635,4,FALSE)</f>
        <v>5112.4374121942255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VLOOKUP(E684,IN_12_25!$B$8:$E$635,4,FALSE)</f>
        <v>6355.172224307451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VLOOKUP(E686,IN_12_25!$B$8:$E$635,4,FALSE)</f>
        <v>8381.0678825466512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VLOOKUP(E687,IN_12_25!$B$8:$E$635,4,FALSE)</f>
        <v>15326.787345406432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VLOOKUP(E690,IN_12_25!$B$8:$E$635,4,FALSE)</f>
        <v>1101.8027123513345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VLOOKUP(E691,IN_12_25!$B$8:$E$635,4,FALSE)</f>
        <v>2845.5736547234815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VLOOKUP(E693,IN_12_25!$B$8:$E$635,4,FALSE)</f>
        <v>4527.6097919090653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VLOOKUP(E694,IN_12_25!$B$8:$E$635,4,FALSE)</f>
        <v>3878.0254477685303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VLOOKUP(E697,IN_12_25!$B$8:$E$635,4,FALSE)</f>
        <v>56838.383297022287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VLOOKUP(E699,IN_12_25!$B$8:$E$635,4,FALSE)</f>
        <v>19798.852619670117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VLOOKUP(E701,IN_12_25!$B$8:$E$635,4,FALSE)</f>
        <v>34864.02041073743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VLOOKUP(E702,IN_12_25!$B$8:$E$635,4,FALSE)</f>
        <v>29269.043634728041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VLOOKUP(E703,IN_12_25!$B$8:$E$635,4,FALSE)</f>
        <v>60390.44838918966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VLOOKUP(E704,IN_12_25!$B$8:$E$635,4,FALSE)</f>
        <v>60853.551305168723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VLOOKUP(E705,IN_12_25!$B$8:$E$635,4,FALSE)</f>
        <v>155027.08260942996</v>
      </c>
      <c r="G705" s="293"/>
      <c r="H705" s="295" t="s">
        <v>3</v>
      </c>
    </row>
    <row r="706" spans="1:8" ht="21" customHeight="1" x14ac:dyDescent="0.25">
      <c r="A706" s="319" t="s">
        <v>183</v>
      </c>
      <c r="B706" s="319"/>
      <c r="C706" s="319"/>
      <c r="D706" s="319"/>
      <c r="E706" s="319"/>
      <c r="F706" s="319"/>
      <c r="G706" s="319"/>
      <c r="H706" s="319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VLOOKUP(E709,IN_12_25!$B$8:$E$635,4,FALSE)</f>
        <v>9422.7703818181817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VLOOKUP(E711,IN_12_25!$B$8:$E$635,4,FALSE)</f>
        <v>7987.2108545454521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VLOOKUP(E713,IN_12_25!$B$8:$E$635,4,FALSE)</f>
        <v>10905.118399999998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VLOOKUP(E715,IN_12_25!$B$8:$E$635,4,FALSE)</f>
        <v>8624.2106872727272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VLOOKUP(E716,IN_12_25!$B$8:$E$635,4,FALSE)</f>
        <v>9944.2873563636385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VLOOKUP(E718,IN_12_25!$B$8:$E$635,4,FALSE)</f>
        <v>8661.7595636363749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VLOOKUP(E720,IN_12_25!$B$8:$E$635,4,FALSE)</f>
        <v>9375.9818909090845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VLOOKUP(E722,IN_12_25!$B$8:$E$635,4,FALSE)</f>
        <v>10905.118399999999</v>
      </c>
      <c r="G722" s="293"/>
      <c r="H722" s="295" t="s">
        <v>52</v>
      </c>
    </row>
    <row r="723" spans="1:8" ht="21" customHeight="1" x14ac:dyDescent="0.25">
      <c r="A723" s="319" t="s">
        <v>164</v>
      </c>
      <c r="B723" s="319"/>
      <c r="C723" s="319"/>
      <c r="D723" s="319"/>
      <c r="E723" s="319"/>
      <c r="F723" s="319"/>
      <c r="G723" s="319"/>
      <c r="H723" s="319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VLOOKUP(E726,IN_12_25!$B$8:$E$635,4,FALSE)</f>
        <v>556172080.25757515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VLOOKUP(E727,IN_12_25!$B$8:$E$635,4,FALSE)</f>
        <v>609868428.52556074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VLOOKUP(E729,IN_12_25!$B$8:$E$635,4,FALSE)</f>
        <v>11371455.436880855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VLOOKUP(E731,IN_12_25!$B$8:$E$635,4,FALSE)</f>
        <v>75038346.518429488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VLOOKUP(E733,IN_12_25!$B$8:$E$635,4,FALSE)</f>
        <v>1338836.7167882903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VLOOKUP(E735,IN_12_25!$B$8:$E$635,4,FALSE)</f>
        <v>229488029.94041777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VLOOKUP(E736,IN_12_25!$B$8:$E$635,4,FALSE)</f>
        <v>418804581.80757499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VLOOKUP(E737,IN_12_25!$B$8:$E$635,4,FALSE)</f>
        <v>124600.89118071995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VLOOKUP(E738,IN_12_25!$B$8:$E$635,4,FALSE)</f>
        <v>759201895.86662698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VLOOKUP(E739,IN_12_25!$B$8:$E$635,4,FALSE)</f>
        <v>844062354.16235423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VLOOKUP(E740,IN_12_25!$B$8:$E$635,4,FALSE)</f>
        <v>76591107.402028754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VLOOKUP(E741,IN_12_25!$B$8:$E$635,4,FALSE)</f>
        <v>405768265.50379169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VLOOKUP(E742,IN_12_25!$B$8:$E$635,4,FALSE)</f>
        <v>447514266.47463018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VLOOKUP(E744,IN_12_25!$B$8:$E$635,4,FALSE)</f>
        <v>68294843.8717435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VLOOKUP(E746,IN_12_25!$B$8:$E$635,4,FALSE)</f>
        <v>720442.59249750176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VLOOKUP(E747,IN_12_25!$B$8:$E$635,4,FALSE)</f>
        <v>54654.426357966164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VLOOKUP(E748,IN_12_25!$B$8:$E$635,4,FALSE)</f>
        <v>73076.383685403809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VLOOKUP(E749,IN_12_25!$B$8:$E$635,4,FALSE)</f>
        <v>8228.3097819151153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VLOOKUP(E750,IN_12_25!$B$8:$E$635,4,FALSE)</f>
        <v>18625.263385566304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VLOOKUP(E751,IN_12_25!$B$8:$E$635,4,FALSE)</f>
        <v>3403.7394048275341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VLOOKUP(E752,IN_12_25!$B$8:$E$635,4,FALSE)</f>
        <v>8637.4332069821394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VLOOKUP(E753,IN_12_25!$B$8:$E$635,4,FALSE)</f>
        <v>214.21668499298821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VLOOKUP(E754,IN_12_25!$B$8:$E$635,4,FALSE)</f>
        <v>254454.93877972278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VLOOKUP(E755,IN_12_25!$B$8:$E$635,4,FALSE)</f>
        <v>303431.87924000283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VLOOKUP(E756,IN_12_25!$B$8:$E$635,4,FALSE)</f>
        <v>478049.21292155451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VLOOKUP(E757,IN_12_25!$B$8:$E$635,4,FALSE)</f>
        <v>25746.546691683408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VLOOKUP(E759,IN_12_25!$B$8:$E$635,4,FALSE)</f>
        <v>1039976.8018575406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VLOOKUP(E760,IN_12_25!$B$8:$E$635,4,FALSE)</f>
        <v>1119814.5714851818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VLOOKUP(E761,IN_12_25!$B$8:$E$635,4,FALSE)</f>
        <v>1125758.5611292936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VLOOKUP(E763,IN_12_25!$B$8:$E$635,4,FALSE)</f>
        <v>60654091.837084889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VLOOKUP(E764,IN_12_25!$B$8:$E$635,4,FALSE)</f>
        <v>20116506.527896963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VLOOKUP(E765,IN_12_25!$B$8:$E$635,4,FALSE)</f>
        <v>19331129.395188957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VLOOKUP(E767,IN_12_25!$B$8:$E$635,4,FALSE)</f>
        <v>1929.9601475676964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VLOOKUP(E768,IN_12_25!$B$8:$E$635,4,FALSE)</f>
        <v>1630.6099104034538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VLOOKUP(E769,IN_12_25!$B$8:$E$635,4,FALSE)</f>
        <v>2978.5301697000814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VLOOKUP(E770,IN_12_25!$B$8:$E$635,4,FALSE)</f>
        <v>2039.5474243136941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VLOOKUP(E772,IN_12_25!$B$8:$E$635,4,FALSE)</f>
        <v>110211723.394311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VLOOKUP(E773,IN_12_25!$B$8:$E$635,4,FALSE)</f>
        <v>94681.449303053407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VLOOKUP(E775,IN_12_25!$B$8:$E$635,4,FALSE)</f>
        <v>134905966.91454974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VLOOKUP(E776,IN_12_25!$B$8:$E$635,4,FALSE)</f>
        <v>193992664.3613008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VLOOKUP(E777,IN_12_25!$B$8:$E$635,4,FALSE)</f>
        <v>139267864.62425604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VLOOKUP(E779,IN_12_25!$B$8:$E$635,4,FALSE)</f>
        <v>1640992.2251524217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VLOOKUP(E780,IN_12_25!$B$8:$E$635,4,FALSE)</f>
        <v>221573.05302847011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VLOOKUP(E781,IN_12_25!$B$8:$E$635,4,FALSE)</f>
        <v>76830.93085405718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VLOOKUP(E782,IN_12_25!$B$8:$E$635,4,FALSE)</f>
        <v>6774639.6254773429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VLOOKUP(E784,IN_12_25!$B$8:$E$635,4,FALSE)</f>
        <v>252374.68122960883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VLOOKUP(E786,IN_12_25!$B$8:$E$635,4,FALSE)</f>
        <v>205329.43033351956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VLOOKUP(E788,IN_12_25!$B$8:$E$635,4,FALSE)</f>
        <v>46989668.771282509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VLOOKUP(E790,IN_12_25!$B$8:$E$635,4,FALSE)</f>
        <v>1086609065.8428876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VLOOKUP(E791,IN_12_25!$B$8:$E$635,4,FALSE)</f>
        <v>224198.63056662166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VLOOKUP(E793,IN_12_25!$B$8:$E$635,4,FALSE)</f>
        <v>22410269.047677752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VLOOKUP(E794,IN_12_25!$B$8:$E$635,4,FALSE)</f>
        <v>73380919.441492096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VLOOKUP(E796,IN_12_25!$B$8:$E$635,4,FALSE)</f>
        <v>1247552275.6717398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VLOOKUP(E797,IN_12_25!$B$8:$E$635,4,FALSE)</f>
        <v>221533.14936991656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VLOOKUP(E799,IN_12_25!$B$8:$E$635,4,FALSE)</f>
        <v>7750253.8583470583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VLOOKUP(E801,IN_12_25!$B$8:$E$635,4,FALSE)</f>
        <v>297524752.71751738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VLOOKUP(E802,IN_12_25!$B$8:$E$635,4,FALSE)</f>
        <v>69235.302512330483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VLOOKUP(E803,IN_12_25!$B$8:$E$635,4,FALSE)</f>
        <v>2296577418.3225026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VLOOKUP(E805,IN_12_25!$B$8:$E$635,4,FALSE)</f>
        <v>32620587.351490304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VLOOKUP(E807,IN_12_25!$B$8:$E$635,4,FALSE)</f>
        <v>24877024.964722659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VLOOKUP(E809,IN_12_25!$B$8:$E$635,4,FALSE)</f>
        <v>819580903.63894093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VLOOKUP(E810,IN_12_25!$B$8:$E$635,4,FALSE)</f>
        <v>155393.05599032374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VLOOKUP(E811,IN_12_25!$B$8:$E$635,4,FALSE)</f>
        <v>749574479.15066123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VLOOKUP(E812,IN_12_25!$B$8:$E$635,4,FALSE)</f>
        <v>136620.89837567054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VLOOKUP(E813,IN_12_25!$B$8:$E$635,4,FALSE)</f>
        <v>1260821863.3136952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VLOOKUP(E815,IN_12_25!$B$8:$E$635,4,FALSE)</f>
        <v>402095617.9492113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VLOOKUP(E816,IN_12_25!$B$8:$E$635,4,FALSE)</f>
        <v>88154.378393842751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VLOOKUP(E817,IN_12_25!$B$8:$E$635,4,FALSE)</f>
        <v>947793039.97626376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VLOOKUP(E818,IN_12_25!$B$8:$E$635,4,FALSE)</f>
        <v>176056.7814487071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VLOOKUP(E819,IN_12_25!$B$8:$E$635,4,FALSE)</f>
        <v>49895004.537430495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VLOOKUP(E820,IN_12_25!$B$8:$E$635,4,FALSE)</f>
        <v>32412010.287296604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VLOOKUP(E821,IN_12_25!$B$8:$E$635,4,FALSE)</f>
        <v>45955574.153688021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VLOOKUP(E822,IN_12_25!$B$8:$E$635,4,FALSE)</f>
        <v>3848985.0220554299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VLOOKUP(E823,IN_12_25!$B$8:$E$635,4,FALSE)</f>
        <v>8367443.4435846796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VLOOKUP(E824,IN_12_25!$B$8:$E$635,4,FALSE)</f>
        <v>656746808.35255456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VLOOKUP(E826,IN_12_25!$B$8:$E$635,4,FALSE)</f>
        <v>39958227.29946202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VLOOKUP(E828,IN_12_25!$B$8:$E$635,4,FALSE)</f>
        <v>1233954256.4868784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VLOOKUP(E830,IN_12_25!$B$8:$E$635,4,FALSE)</f>
        <v>1052378720.6230022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VLOOKUP(E831,IN_12_25!$B$8:$E$635,4,FALSE)</f>
        <v>2204384767.023788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VLOOKUP(E832,IN_12_25!$B$8:$E$635,4,FALSE)</f>
        <v>219404.71018478213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VLOOKUP(E833,IN_12_25!$B$8:$E$635,4,FALSE)</f>
        <v>1104395845.8602738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VLOOKUP(E835,IN_12_25!$B$8:$E$635,4,FALSE)</f>
        <v>511088466.40097857</v>
      </c>
      <c r="G835" s="293"/>
      <c r="H835" s="295" t="s">
        <v>2</v>
      </c>
    </row>
    <row r="836" spans="1:8" ht="26.25" customHeight="1" x14ac:dyDescent="0.25">
      <c r="A836" s="319" t="s">
        <v>48</v>
      </c>
      <c r="B836" s="319"/>
      <c r="C836" s="319"/>
      <c r="D836" s="319"/>
      <c r="E836" s="319"/>
      <c r="F836" s="319"/>
      <c r="G836" s="319"/>
      <c r="H836" s="319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VLOOKUP(E839,IN_12_25!$B$8:$E$635,4,FALSE)</f>
        <v>4990.3107897241925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VLOOKUP(E841,IN_12_25!$B$8:$E$635,4,FALSE)</f>
        <v>1471.8421052631566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VLOOKUP(E843,IN_12_25!$B$8:$E$635,4,FALSE)</f>
        <v>13013.054328358206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VLOOKUP(E845,IN_12_25!$B$8:$E$635,4,FALSE)</f>
        <v>624276.20263798744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VLOOKUP(E846,IN_12_25!$B$8:$E$635,4,FALSE)</f>
        <v>703388.70304453559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VLOOKUP(E848,IN_12_25!$B$8:$E$635,4,FALSE)</f>
        <v>22.750490619646932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VLOOKUP(E849,IN_12_25!$B$8:$E$635,4,FALSE)</f>
        <v>27.44929866389986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21656205876.269474</v>
      </c>
      <c r="I852" s="131"/>
    </row>
    <row r="853" spans="1:9" ht="26.25" customHeight="1" x14ac:dyDescent="0.25">
      <c r="F853" s="302">
        <f>F852/IN_12_25!E637</f>
        <v>0.99999999999999967</v>
      </c>
      <c r="H853" s="303"/>
    </row>
    <row r="856" spans="1:9" ht="26.25" customHeight="1" x14ac:dyDescent="0.25"/>
  </sheetData>
  <mergeCells count="247"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N°036/25
&amp;11ANEXO I &amp;R&amp;"-,Cursiva"&amp;10“Gral. Martín Miguel de Güemes Héroe de la Nación Argentina”</oddHeader>
    <oddFooter xml:space="preserve">&amp;CABRIL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N15" sqref="N15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DICIEMBRE 2025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2" t="s">
        <v>921</v>
      </c>
      <c r="J6" s="322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27080.021558036366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34324.358535345455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57264.758963490909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36816.376358959853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23301.78439984424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21034.07080125076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5775.4017440379266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2088.4597215587905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11515.975546992537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667510.91728512465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833537.8497722483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840040.83224729588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2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1433019.8203212928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1343204.7651299543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1248151.527148681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1311901.4122351143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946032.55180926947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94966.369945351122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1019738.7934418798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1174305.8036857166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1329097.9937275557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1683137.6166685994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36688.10002759123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261774.27908837787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284036.46478196164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24457.609400847658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29391.000118074731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36689.261932013644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35188.383635085484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46761.948289637454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325563.51491319755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333999.10206304648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14147.558402342776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25385.774635107166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13680.717463357243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14087.655858452621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35785.427661699941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16104.222399096761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7535.0630876526593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50442.940477544806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33529.559859557376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18933.121980919652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33896.455707856461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21695.965044784429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30433.420746604632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62379.856945974789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131660.23602447822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83521.68273892696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76245.176913284522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75982.584989539886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61771.915455094342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198061.84112002261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98936.787608507308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61979.524540727907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46936.325512320007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67179.772426476658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46603.496061133483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90242.169148867877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21656.271554079136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39013.253544253363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4787.4831216993543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18658.634299345646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2766511.1724718264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1649836.8219616187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1094531.7978358057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24530558.662403837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11301095.684472175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457266.37670480815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822922.83209919778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1280189.2088040058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3677542.5762610319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2093703.1599572075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14267744.433147755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1604458.1815776082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2043086.7632489502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438628.58167134179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2716680.0855597281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5234286.3919384675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945642.85667353042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1151148.464153877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2312625.0019698036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14672029.663727976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1156492.5021686975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2091462.0106652803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26331608.327798072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2164215.8067848617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10033.756948769433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2457.1225005632773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2560.5945360671653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12956.937134672185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7360.9556859495715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11376.582566662652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14901.932042691542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39356.706503737172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6215.2041804420278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59440.17486196298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90096.768691617239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470671.53204060247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8029.9991376741609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563062.28461362817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1797.9583957926538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894385.71974000859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293735.28251883853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1019149.5827573757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744513.37945308082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81904.89107663602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72929.956094146226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23791603.511947207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128352.57425670515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103358.59851308576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56872.199186839978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53579347.68621134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6698966.6415226944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5376825.7970904913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26537552.69420075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51466.432451068518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50571.228906665849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71421.38161122505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12307.582397978602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1471.8421052631566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1944.885332308651</v>
      </c>
      <c r="F232" s="51">
        <v>180</v>
      </c>
      <c r="G232" s="94">
        <f>VLOOKUP($F232,Flete!$O$6:$AA$47,13,FALSE)</f>
        <v>347.60986671487257</v>
      </c>
    </row>
    <row r="233" spans="1:10" x14ac:dyDescent="0.2">
      <c r="C233" s="51">
        <v>15</v>
      </c>
      <c r="D233" s="94">
        <f>VLOOKUP($C233,Flete!$O$6:$AA$47,13,FALSE)</f>
        <v>1467.1830406031063</v>
      </c>
      <c r="F233" s="51">
        <v>190</v>
      </c>
      <c r="G233" s="94">
        <f>VLOOKUP($F233,Flete!$O$6:$AA$47,13,FALSE)</f>
        <v>343.21776924585862</v>
      </c>
    </row>
    <row r="234" spans="1:10" x14ac:dyDescent="0.2">
      <c r="C234" s="51">
        <v>20</v>
      </c>
      <c r="D234" s="94">
        <f>VLOOKUP($C234,Flete!$O$6:$AA$47,13,FALSE)</f>
        <v>1228.331894750334</v>
      </c>
      <c r="F234" s="51">
        <v>200</v>
      </c>
      <c r="G234" s="94">
        <f>VLOOKUP($F234,Flete!$O$6:$AA$47,13,FALSE)</f>
        <v>339.26488152374623</v>
      </c>
    </row>
    <row r="235" spans="1:10" x14ac:dyDescent="0.2">
      <c r="C235" s="51">
        <v>25</v>
      </c>
      <c r="D235" s="94">
        <f>VLOOKUP($C235,Flete!$O$6:$AA$47,13,FALSE)</f>
        <v>1085.0212072386705</v>
      </c>
      <c r="F235" s="51">
        <v>210</v>
      </c>
      <c r="G235" s="94">
        <f>VLOOKUP($F235,Flete!$O$6:$AA$47,13,FALSE)</f>
        <v>335.68845929897776</v>
      </c>
    </row>
    <row r="236" spans="1:10" x14ac:dyDescent="0.2">
      <c r="C236" s="51">
        <v>30</v>
      </c>
      <c r="D236" s="94">
        <f>VLOOKUP($C236,Flete!$O$6:$AA$47,13,FALSE)</f>
        <v>989.48074889756163</v>
      </c>
      <c r="F236" s="51">
        <v>220</v>
      </c>
      <c r="G236" s="94">
        <f>VLOOKUP($F236,Flete!$O$6:$AA$47,13,FALSE)</f>
        <v>332.43716636737003</v>
      </c>
    </row>
    <row r="237" spans="1:10" x14ac:dyDescent="0.2">
      <c r="C237" s="51">
        <v>35</v>
      </c>
      <c r="D237" s="94">
        <f>VLOOKUP($C237,Flete!$O$6:$AA$47,13,FALSE)</f>
        <v>921.23756436819815</v>
      </c>
      <c r="F237" s="51">
        <v>230</v>
      </c>
      <c r="G237" s="94">
        <f>VLOOKUP($F237,Flete!$O$6:$AA$47,13,FALSE)</f>
        <v>329.46859456024987</v>
      </c>
    </row>
    <row r="238" spans="1:10" x14ac:dyDescent="0.2">
      <c r="C238" s="51">
        <v>40</v>
      </c>
      <c r="D238" s="94">
        <f>VLOOKUP($C238,Flete!$O$6:$AA$47,13,FALSE)</f>
        <v>870.05517597117546</v>
      </c>
      <c r="F238" s="51">
        <v>240</v>
      </c>
      <c r="G238" s="94">
        <f>VLOOKUP($F238,Flete!$O$6:$AA$47,13,FALSE)</f>
        <v>326.74740373705657</v>
      </c>
    </row>
    <row r="239" spans="1:10" x14ac:dyDescent="0.2">
      <c r="C239" s="51">
        <v>45</v>
      </c>
      <c r="D239" s="94">
        <f>VLOOKUP($C239,Flete!$O$6:$AA$47,13,FALSE)</f>
        <v>830.24665166238003</v>
      </c>
      <c r="F239" s="51">
        <v>250</v>
      </c>
      <c r="G239" s="94">
        <f>VLOOKUP($F239,Flete!$O$6:$AA$47,13,FALSE)</f>
        <v>324.24390817971863</v>
      </c>
    </row>
    <row r="240" spans="1:10" x14ac:dyDescent="0.2">
      <c r="C240" s="51">
        <v>50</v>
      </c>
      <c r="D240" s="94">
        <f>VLOOKUP($C240,Flete!$O$6:$AA$47,13,FALSE)</f>
        <v>798.39983221534374</v>
      </c>
      <c r="F240" s="51">
        <v>260</v>
      </c>
      <c r="G240" s="94">
        <f>VLOOKUP($F240,Flete!$O$6:$AA$47,13,FALSE)</f>
        <v>321.93298920371438</v>
      </c>
    </row>
    <row r="241" spans="3:7" x14ac:dyDescent="0.2">
      <c r="C241" s="51">
        <v>60</v>
      </c>
      <c r="D241" s="94">
        <f>VLOOKUP($C241,Flete!$O$6:$AA$47,13,FALSE)</f>
        <v>526.10824817451362</v>
      </c>
      <c r="F241" s="51">
        <v>280</v>
      </c>
      <c r="G241" s="94">
        <f>VLOOKUP($F241,Flete!$O$6:$AA$47,13,FALSE)</f>
        <v>317.80634817513538</v>
      </c>
    </row>
    <row r="242" spans="3:7" x14ac:dyDescent="0.2">
      <c r="C242" s="51">
        <v>70</v>
      </c>
      <c r="D242" s="94">
        <f>VLOOKUP($C242,Flete!$O$6:$AA$47,13,FALSE)</f>
        <v>489.30842970922976</v>
      </c>
      <c r="F242" s="51">
        <v>300</v>
      </c>
      <c r="G242" s="94">
        <f>VLOOKUP($F242,Flete!$O$6:$AA$47,13,FALSE)</f>
        <v>314.22992595036703</v>
      </c>
    </row>
    <row r="243" spans="3:7" x14ac:dyDescent="0.2">
      <c r="C243" s="51">
        <v>80</v>
      </c>
      <c r="D243" s="94">
        <f>VLOOKUP($C243,Flete!$O$6:$AA$47,13,FALSE)</f>
        <v>461.70856586026673</v>
      </c>
      <c r="F243" s="51">
        <v>320</v>
      </c>
      <c r="G243" s="94">
        <f>VLOOKUP($F243,Flete!$O$6:$AA$47,13,FALSE)</f>
        <v>311.10055650369463</v>
      </c>
    </row>
    <row r="244" spans="3:7" x14ac:dyDescent="0.2">
      <c r="C244" s="51">
        <v>90</v>
      </c>
      <c r="D244" s="94">
        <f>VLOOKUP($C244,Flete!$O$6:$AA$47,13,FALSE)</f>
        <v>440.24200508885104</v>
      </c>
      <c r="F244" s="51">
        <v>340</v>
      </c>
      <c r="G244" s="94">
        <f>VLOOKUP($F244,Flete!$O$6:$AA$47,13,FALSE)</f>
        <v>308.33934816839547</v>
      </c>
    </row>
    <row r="245" spans="3:7" x14ac:dyDescent="0.2">
      <c r="C245" s="51">
        <v>100</v>
      </c>
      <c r="D245" s="94">
        <f>VLOOKUP($C245,Flete!$O$6:$AA$47,13,FALSE)</f>
        <v>423.06875647171864</v>
      </c>
      <c r="F245" s="51">
        <v>360</v>
      </c>
      <c r="G245" s="94">
        <f>VLOOKUP($F245,Flete!$O$6:$AA$47,13,FALSE)</f>
        <v>305.88494075924069</v>
      </c>
    </row>
    <row r="246" spans="3:7" x14ac:dyDescent="0.2">
      <c r="C246" s="51">
        <v>110</v>
      </c>
      <c r="D246" s="94">
        <f>VLOOKUP($C246,Flete!$O$6:$AA$47,13,FALSE)</f>
        <v>409.01791669406475</v>
      </c>
      <c r="F246" s="51">
        <v>380</v>
      </c>
      <c r="G246" s="94">
        <f>VLOOKUP($F246,Flete!$O$6:$AA$47,13,FALSE)</f>
        <v>303.6888920247336</v>
      </c>
    </row>
    <row r="247" spans="3:7" x14ac:dyDescent="0.2">
      <c r="C247" s="51">
        <v>120</v>
      </c>
      <c r="D247" s="94">
        <f>VLOOKUP($C247,Flete!$O$6:$AA$47,13,FALSE)</f>
        <v>397.3088835460199</v>
      </c>
      <c r="F247" s="51">
        <v>400</v>
      </c>
      <c r="G247" s="94">
        <f>VLOOKUP($F247,Flete!$O$6:$AA$47,13,FALSE)</f>
        <v>301.71244816367744</v>
      </c>
    </row>
    <row r="248" spans="3:7" x14ac:dyDescent="0.2">
      <c r="C248" s="51">
        <v>130</v>
      </c>
      <c r="D248" s="94">
        <f>VLOOKUP($C248,Flete!$O$6:$AA$47,13,FALSE)</f>
        <v>387.4012401130588</v>
      </c>
      <c r="F248" s="51">
        <v>420</v>
      </c>
      <c r="G248" s="94">
        <f>VLOOKUP($F248,Flete!$O$6:$AA$47,13,FALSE)</f>
        <v>299.92423705129323</v>
      </c>
    </row>
    <row r="249" spans="3:7" x14ac:dyDescent="0.2">
      <c r="C249" s="51">
        <v>140</v>
      </c>
      <c r="D249" s="94">
        <f>VLOOKUP($C249,Flete!$O$6:$AA$47,13,FALSE)</f>
        <v>378.908974313378</v>
      </c>
      <c r="F249" s="51">
        <v>440</v>
      </c>
      <c r="G249" s="94">
        <f>VLOOKUP($F249,Flete!$O$6:$AA$47,13,FALSE)</f>
        <v>298.29859058548942</v>
      </c>
    </row>
    <row r="250" spans="3:7" x14ac:dyDescent="0.2">
      <c r="C250" s="51">
        <v>150</v>
      </c>
      <c r="D250" s="94">
        <f>VLOOKUP($C250,Flete!$O$6:$AA$47,13,FALSE)</f>
        <v>364.29983709712525</v>
      </c>
      <c r="F250" s="51">
        <v>460</v>
      </c>
      <c r="G250" s="94">
        <f>VLOOKUP($F250,Flete!$O$6:$AA$47,13,FALSE)</f>
        <v>296.81430468192934</v>
      </c>
    </row>
    <row r="251" spans="3:7" x14ac:dyDescent="0.2">
      <c r="C251" s="51">
        <v>160</v>
      </c>
      <c r="D251" s="94">
        <f>VLOOKUP($C251,Flete!$O$6:$AA$47,13,FALSE)</f>
        <v>358.04109820378051</v>
      </c>
      <c r="F251" s="51">
        <v>480</v>
      </c>
      <c r="G251" s="94">
        <f>VLOOKUP($F251,Flete!$O$6:$AA$47,13,FALSE)</f>
        <v>295.45370927033269</v>
      </c>
    </row>
    <row r="252" spans="3:7" x14ac:dyDescent="0.2">
      <c r="C252" s="59">
        <v>170</v>
      </c>
      <c r="D252" s="95">
        <f>VLOOKUP($C252,Flete!$O$6:$AA$47,13,FALSE)</f>
        <v>352.51868153318219</v>
      </c>
      <c r="F252" s="59">
        <v>500</v>
      </c>
      <c r="G252" s="95">
        <f>VLOOKUP($F252,Flete!$O$6:$AA$47,13,FALSE)</f>
        <v>294.20196149166372</v>
      </c>
    </row>
  </sheetData>
  <mergeCells count="61">
    <mergeCell ref="A227:B227"/>
    <mergeCell ref="C213:G213"/>
    <mergeCell ref="C218:G218"/>
    <mergeCell ref="C226:G226"/>
    <mergeCell ref="I226:J226"/>
    <mergeCell ref="A226:B226"/>
    <mergeCell ref="I218:J218"/>
    <mergeCell ref="C189:G189"/>
    <mergeCell ref="C195:G195"/>
    <mergeCell ref="C201:G201"/>
    <mergeCell ref="C205:G205"/>
    <mergeCell ref="C209:G209"/>
    <mergeCell ref="C144:G144"/>
    <mergeCell ref="C151:G151"/>
    <mergeCell ref="C162:G162"/>
    <mergeCell ref="C167:G167"/>
    <mergeCell ref="C182:G182"/>
    <mergeCell ref="C57:G57"/>
    <mergeCell ref="C65:G65"/>
    <mergeCell ref="C78:G78"/>
    <mergeCell ref="C90:G90"/>
    <mergeCell ref="C100:G100"/>
    <mergeCell ref="C106:G106"/>
    <mergeCell ref="C116:G116"/>
    <mergeCell ref="C123:G123"/>
    <mergeCell ref="C128:G128"/>
    <mergeCell ref="C137:G137"/>
    <mergeCell ref="I189:J189"/>
    <mergeCell ref="I201:J201"/>
    <mergeCell ref="I205:J205"/>
    <mergeCell ref="I209:J209"/>
    <mergeCell ref="I213:J213"/>
    <mergeCell ref="I195:J195"/>
    <mergeCell ref="I144:J144"/>
    <mergeCell ref="I151:J151"/>
    <mergeCell ref="I162:J162"/>
    <mergeCell ref="I167:J167"/>
    <mergeCell ref="I182:J182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DICIEMBRE 2025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VLOOKUP(A8,IN_12_25!$B$8:$E$635,4,FALSE)</f>
        <v>819580903.63894093</v>
      </c>
      <c r="D8" s="175">
        <v>10000</v>
      </c>
      <c r="E8" s="174">
        <v>87</v>
      </c>
      <c r="F8" s="174">
        <f>+$D$31</f>
        <v>1929.9601475676964</v>
      </c>
      <c r="G8" s="173">
        <v>0.122</v>
      </c>
      <c r="H8" s="172">
        <f>VLOOKUP(A22,A22:D29,4,FALSE)</f>
        <v>10905.118399999999</v>
      </c>
      <c r="I8" s="172">
        <f>VLOOKUP(A25,A22:D29,4)</f>
        <v>7987.2108545454521</v>
      </c>
      <c r="J8" s="171">
        <f t="shared" ref="J8:J19" si="0">(C8*0.5)/D8</f>
        <v>40979.045181947047</v>
      </c>
      <c r="K8" s="170">
        <f t="shared" ref="K8:K19" si="1">C8*G8*(((D8/2000)+1)/(2*D8/2000))/2000</f>
        <v>29996.661073185234</v>
      </c>
      <c r="L8" s="170">
        <f t="shared" ref="L8:L19" si="2">ROUND(0.02*C8,2)/2000</f>
        <v>8195.8090350000002</v>
      </c>
      <c r="M8" s="169">
        <f t="shared" ref="M8:M19" si="3">+E8*F8*0.15</f>
        <v>25185.979925758438</v>
      </c>
      <c r="N8" s="169">
        <f t="shared" ref="N8:N19" si="4">0.3*M8</f>
        <v>7555.7939777275315</v>
      </c>
      <c r="O8" s="169">
        <f t="shared" ref="O8:O19" si="5">0.6*J8</f>
        <v>24587.427109168228</v>
      </c>
      <c r="P8" s="169">
        <f t="shared" ref="P8:P19" si="6">H8+I8</f>
        <v>18892.329254545453</v>
      </c>
      <c r="Q8" s="168">
        <f t="shared" ref="Q8:Q19" si="7">SUM(J8:P8)</f>
        <v>155393.04555733191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VLOOKUP(A9,IN_12_25!$B$8:$E$635,4,FALSE)</f>
        <v>1086609065.8428876</v>
      </c>
      <c r="D9" s="157">
        <v>10000</v>
      </c>
      <c r="E9" s="156">
        <v>180</v>
      </c>
      <c r="F9" s="156">
        <f>+$D$31</f>
        <v>1929.9601475676964</v>
      </c>
      <c r="G9" s="155">
        <v>0.122</v>
      </c>
      <c r="H9" s="154">
        <f>VLOOKUP(A22,A22:D29,4,FALSE)</f>
        <v>10905.118399999999</v>
      </c>
      <c r="I9" s="154">
        <f>VLOOKUP(A25,A22:D29,4)</f>
        <v>7987.2108545454521</v>
      </c>
      <c r="J9" s="152">
        <f t="shared" si="0"/>
        <v>54330.453292144382</v>
      </c>
      <c r="K9" s="151">
        <f t="shared" si="1"/>
        <v>39769.891809849687</v>
      </c>
      <c r="L9" s="151">
        <f t="shared" si="2"/>
        <v>10866.09066</v>
      </c>
      <c r="M9" s="150">
        <f t="shared" si="3"/>
        <v>52108.923984327805</v>
      </c>
      <c r="N9" s="150">
        <f t="shared" si="4"/>
        <v>15632.67719529834</v>
      </c>
      <c r="O9" s="150">
        <f t="shared" si="5"/>
        <v>32598.271975286629</v>
      </c>
      <c r="P9" s="150">
        <f t="shared" si="6"/>
        <v>18892.329254545453</v>
      </c>
      <c r="Q9" s="149">
        <f t="shared" si="7"/>
        <v>224198.63817145227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VLOOKUP(A10,IN_12_25!$B$8:$E$635,4,FALSE)</f>
        <v>418804581.80757499</v>
      </c>
      <c r="D10" s="157">
        <v>10000</v>
      </c>
      <c r="E10" s="156">
        <v>140</v>
      </c>
      <c r="F10" s="156">
        <f t="shared" ref="F10:F19" si="8">+$D$31</f>
        <v>1929.9601475676964</v>
      </c>
      <c r="G10" s="155">
        <v>0.122</v>
      </c>
      <c r="H10" s="154">
        <f>VLOOKUP(A22,A22:D29,4,FALSE)</f>
        <v>10905.118399999999</v>
      </c>
      <c r="I10" s="154">
        <f>VLOOKUP(A25,A22:D29,4)</f>
        <v>7987.2108545454521</v>
      </c>
      <c r="J10" s="152">
        <f t="shared" si="0"/>
        <v>20940.229090378751</v>
      </c>
      <c r="K10" s="151">
        <f t="shared" si="1"/>
        <v>15328.247694157242</v>
      </c>
      <c r="L10" s="151">
        <f t="shared" si="2"/>
        <v>4188.0458200000003</v>
      </c>
      <c r="M10" s="150">
        <f t="shared" si="3"/>
        <v>40529.163098921621</v>
      </c>
      <c r="N10" s="150">
        <f t="shared" si="4"/>
        <v>12158.748929676485</v>
      </c>
      <c r="O10" s="150">
        <f t="shared" si="5"/>
        <v>12564.13745422725</v>
      </c>
      <c r="P10" s="150">
        <f t="shared" si="6"/>
        <v>18892.329254545453</v>
      </c>
      <c r="Q10" s="149">
        <f t="shared" si="7"/>
        <v>124600.90134190681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VLOOKUP(A11,IN_12_25!$B$8:$E$635,4,FALSE)</f>
        <v>1247552275.6717398</v>
      </c>
      <c r="D11" s="157">
        <v>10000</v>
      </c>
      <c r="E11" s="156">
        <v>140</v>
      </c>
      <c r="F11" s="156">
        <f t="shared" si="8"/>
        <v>1929.9601475676964</v>
      </c>
      <c r="G11" s="155">
        <v>0.122</v>
      </c>
      <c r="H11" s="154">
        <f>VLOOKUP(A22,A22:D29,4,FALSE)</f>
        <v>10905.118399999999</v>
      </c>
      <c r="I11" s="154"/>
      <c r="J11" s="152">
        <f t="shared" si="0"/>
        <v>62377.613783586989</v>
      </c>
      <c r="K11" s="151">
        <f t="shared" si="1"/>
        <v>45660.413289585675</v>
      </c>
      <c r="L11" s="151">
        <f t="shared" si="2"/>
        <v>12475.522755</v>
      </c>
      <c r="M11" s="150">
        <f t="shared" si="3"/>
        <v>40529.163098921621</v>
      </c>
      <c r="N11" s="150">
        <f t="shared" si="4"/>
        <v>12158.748929676485</v>
      </c>
      <c r="O11" s="150">
        <f t="shared" si="5"/>
        <v>37426.568270152195</v>
      </c>
      <c r="P11" s="150">
        <f t="shared" si="6"/>
        <v>10905.118399999999</v>
      </c>
      <c r="Q11" s="149">
        <f t="shared" si="7"/>
        <v>221533.14852692297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VLOOKUP(A12,IN_12_25!$B$8:$E$635,4,FALSE)</f>
        <v>402095617.9492113</v>
      </c>
      <c r="D12" s="157">
        <v>10000</v>
      </c>
      <c r="E12" s="156">
        <v>70</v>
      </c>
      <c r="F12" s="156">
        <f t="shared" si="8"/>
        <v>1929.9601475676964</v>
      </c>
      <c r="G12" s="155">
        <v>0.122</v>
      </c>
      <c r="H12" s="154">
        <f>VLOOKUP(A22,A22:D29,4,FALSE)</f>
        <v>10905.118399999999</v>
      </c>
      <c r="I12" s="154"/>
      <c r="J12" s="152">
        <f t="shared" si="0"/>
        <v>20104.780897460565</v>
      </c>
      <c r="K12" s="151">
        <f t="shared" si="1"/>
        <v>14716.699616941132</v>
      </c>
      <c r="L12" s="151">
        <f t="shared" si="2"/>
        <v>4020.9561800000001</v>
      </c>
      <c r="M12" s="150">
        <f t="shared" si="3"/>
        <v>20264.58154946081</v>
      </c>
      <c r="N12" s="150">
        <f t="shared" si="4"/>
        <v>6079.3744648382426</v>
      </c>
      <c r="O12" s="150">
        <f t="shared" si="5"/>
        <v>12062.868538476339</v>
      </c>
      <c r="P12" s="150">
        <f t="shared" si="6"/>
        <v>10905.118399999999</v>
      </c>
      <c r="Q12" s="149">
        <f t="shared" si="7"/>
        <v>88154.379647177091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VLOOKUP(A13,IN_12_25!$B$8:$E$635,4,FALSE)</f>
        <v>947793039.97626376</v>
      </c>
      <c r="D13" s="157">
        <v>10000</v>
      </c>
      <c r="E13" s="156">
        <v>120</v>
      </c>
      <c r="F13" s="156">
        <f t="shared" si="8"/>
        <v>1929.9601475676964</v>
      </c>
      <c r="G13" s="155">
        <v>0.122</v>
      </c>
      <c r="H13" s="154">
        <f>VLOOKUP(A22,A22:D29,4,FALSE)</f>
        <v>10905.118399999999</v>
      </c>
      <c r="I13" s="154"/>
      <c r="J13" s="152">
        <f t="shared" si="0"/>
        <v>47389.651998813191</v>
      </c>
      <c r="K13" s="151">
        <f t="shared" si="1"/>
        <v>34689.225263131251</v>
      </c>
      <c r="L13" s="151">
        <f t="shared" si="2"/>
        <v>9477.9304000000011</v>
      </c>
      <c r="M13" s="150">
        <f t="shared" si="3"/>
        <v>34739.282656218529</v>
      </c>
      <c r="N13" s="150">
        <f t="shared" si="4"/>
        <v>10421.784796865559</v>
      </c>
      <c r="O13" s="150">
        <f t="shared" si="5"/>
        <v>28433.791199287913</v>
      </c>
      <c r="P13" s="150">
        <f t="shared" si="6"/>
        <v>10905.118399999999</v>
      </c>
      <c r="Q13" s="149">
        <f t="shared" si="7"/>
        <v>176056.78471431645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VLOOKUP(A14,IN_12_25!$B$8:$E$635,4,FALSE)</f>
        <v>759201895.86662698</v>
      </c>
      <c r="D14" s="157">
        <v>10000</v>
      </c>
      <c r="E14" s="156">
        <v>240</v>
      </c>
      <c r="F14" s="156">
        <f t="shared" si="8"/>
        <v>1929.9601475676964</v>
      </c>
      <c r="G14" s="155">
        <v>0.122</v>
      </c>
      <c r="H14" s="154">
        <f>VLOOKUP(A22,A22:D286,4,FALSE)</f>
        <v>10905.118399999999</v>
      </c>
      <c r="I14" s="154">
        <f>VLOOKUP(A25,A22:D29,4)</f>
        <v>7987.2108545454521</v>
      </c>
      <c r="J14" s="152">
        <f t="shared" si="0"/>
        <v>37960.094793331351</v>
      </c>
      <c r="K14" s="151">
        <f t="shared" si="1"/>
        <v>27786.789388718546</v>
      </c>
      <c r="L14" s="151">
        <f t="shared" si="2"/>
        <v>7592.0189600000003</v>
      </c>
      <c r="M14" s="150">
        <f t="shared" si="3"/>
        <v>69478.565312437058</v>
      </c>
      <c r="N14" s="150">
        <f t="shared" si="4"/>
        <v>20843.569593731117</v>
      </c>
      <c r="O14" s="150">
        <f t="shared" si="5"/>
        <v>22776.056875998809</v>
      </c>
      <c r="P14" s="150">
        <f t="shared" si="6"/>
        <v>18892.329254545453</v>
      </c>
      <c r="Q14" s="149">
        <f t="shared" si="7"/>
        <v>205329.4241787623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VLOOKUP(A15,IN_12_25!$B$8:$E$635,4,FALSE)</f>
        <v>1052378720.6230022</v>
      </c>
      <c r="D15" s="157">
        <v>10000</v>
      </c>
      <c r="E15" s="156">
        <v>200</v>
      </c>
      <c r="F15" s="156">
        <f t="shared" si="8"/>
        <v>1929.9601475676964</v>
      </c>
      <c r="G15" s="155">
        <v>0.122</v>
      </c>
      <c r="H15" s="154">
        <f>VLOOKUP(A22,A22:D29,4,FALSE)</f>
        <v>10905.118399999999</v>
      </c>
      <c r="I15" s="154"/>
      <c r="J15" s="152">
        <f t="shared" si="0"/>
        <v>52618.936031150108</v>
      </c>
      <c r="K15" s="151">
        <f t="shared" si="1"/>
        <v>38517.061174801878</v>
      </c>
      <c r="L15" s="151">
        <f t="shared" si="2"/>
        <v>10523.787205000001</v>
      </c>
      <c r="M15" s="150">
        <f t="shared" si="3"/>
        <v>57898.804427030889</v>
      </c>
      <c r="N15" s="150">
        <f t="shared" si="4"/>
        <v>17369.641328109265</v>
      </c>
      <c r="O15" s="150">
        <f t="shared" si="5"/>
        <v>31571.361618690062</v>
      </c>
      <c r="P15" s="150">
        <f t="shared" si="6"/>
        <v>10905.118399999999</v>
      </c>
      <c r="Q15" s="149">
        <f t="shared" si="7"/>
        <v>219404.71018478219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VLOOKUP(A16,IN_12_25!$B$8:$E$635,4,FALSE)</f>
        <v>110211723.394311</v>
      </c>
      <c r="D16" s="157">
        <v>10000</v>
      </c>
      <c r="E16" s="156">
        <v>200</v>
      </c>
      <c r="F16" s="156">
        <f t="shared" si="8"/>
        <v>1929.9601475676964</v>
      </c>
      <c r="G16" s="155">
        <v>0.122</v>
      </c>
      <c r="H16" s="154">
        <f>VLOOKUP(A22,A22:D29,4,FALSE)</f>
        <v>10905.118399999999</v>
      </c>
      <c r="I16" s="154"/>
      <c r="J16" s="152">
        <f t="shared" si="0"/>
        <v>5510.5861697155497</v>
      </c>
      <c r="K16" s="151">
        <f t="shared" si="1"/>
        <v>4033.7490762317821</v>
      </c>
      <c r="L16" s="151">
        <f t="shared" si="2"/>
        <v>1102.1172350000002</v>
      </c>
      <c r="M16" s="150">
        <f t="shared" si="3"/>
        <v>57898.804427030889</v>
      </c>
      <c r="N16" s="150">
        <f t="shared" si="4"/>
        <v>17369.641328109265</v>
      </c>
      <c r="O16" s="150">
        <f t="shared" si="5"/>
        <v>3306.3517018293296</v>
      </c>
      <c r="P16" s="150">
        <f t="shared" si="6"/>
        <v>10905.118399999999</v>
      </c>
      <c r="Q16" s="149">
        <f t="shared" si="7"/>
        <v>100126.36833791682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VLOOKUP(A17,IN_12_25!$B$8:$E$635,4,FALSE)</f>
        <v>749574479.15066123</v>
      </c>
      <c r="D17" s="157">
        <v>10000</v>
      </c>
      <c r="E17" s="156">
        <v>90</v>
      </c>
      <c r="F17" s="156">
        <f t="shared" si="8"/>
        <v>1929.9601475676964</v>
      </c>
      <c r="G17" s="155">
        <v>0.122</v>
      </c>
      <c r="H17" s="154">
        <f>VLOOKUP(A22,A22:D29,4,FALSE)</f>
        <v>10905.118399999999</v>
      </c>
      <c r="I17" s="154">
        <f>VLOOKUP(A25,A22:D29,4)</f>
        <v>7987.2108545454521</v>
      </c>
      <c r="J17" s="152">
        <f t="shared" si="0"/>
        <v>37478.72395753306</v>
      </c>
      <c r="K17" s="151">
        <f t="shared" si="1"/>
        <v>27434.425936914198</v>
      </c>
      <c r="L17" s="151">
        <f t="shared" si="2"/>
        <v>7495.7447899999997</v>
      </c>
      <c r="M17" s="150">
        <f t="shared" si="3"/>
        <v>26054.461992163902</v>
      </c>
      <c r="N17" s="150">
        <f t="shared" si="4"/>
        <v>7816.33859764917</v>
      </c>
      <c r="O17" s="150">
        <f t="shared" si="5"/>
        <v>22487.234374519834</v>
      </c>
      <c r="P17" s="150">
        <f t="shared" si="6"/>
        <v>18892.329254545453</v>
      </c>
      <c r="Q17" s="149">
        <f t="shared" si="7"/>
        <v>147659.25890332559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VLOOKUP(A18,IN_12_25!$B$8:$E$635,4,FALSE)</f>
        <v>297524752.71751738</v>
      </c>
      <c r="D18" s="163">
        <v>10000</v>
      </c>
      <c r="E18" s="162">
        <v>60</v>
      </c>
      <c r="F18" s="156">
        <f t="shared" si="8"/>
        <v>1929.9601475676964</v>
      </c>
      <c r="G18" s="161">
        <v>0.122</v>
      </c>
      <c r="H18" s="154">
        <f>VLOOKUP(A22,A22:D29,4,FALSE)</f>
        <v>10905.118399999999</v>
      </c>
      <c r="I18" s="154"/>
      <c r="J18" s="152">
        <f t="shared" si="0"/>
        <v>14876.237635875868</v>
      </c>
      <c r="K18" s="151">
        <f t="shared" si="1"/>
        <v>10889.405949461136</v>
      </c>
      <c r="L18" s="151">
        <f t="shared" si="2"/>
        <v>2975.2475249999998</v>
      </c>
      <c r="M18" s="150">
        <f t="shared" si="3"/>
        <v>17369.641328109265</v>
      </c>
      <c r="N18" s="150">
        <f t="shared" si="4"/>
        <v>5210.8923984327794</v>
      </c>
      <c r="O18" s="150">
        <f t="shared" si="5"/>
        <v>8925.742581525521</v>
      </c>
      <c r="P18" s="150">
        <f t="shared" si="6"/>
        <v>10905.118399999999</v>
      </c>
      <c r="Q18" s="149">
        <f t="shared" si="7"/>
        <v>71152.285818404576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VLOOKUP(A19,IN_12_25!$B$8:$E$635,4,FALSE)</f>
        <v>2204384767.023788</v>
      </c>
      <c r="D19" s="157">
        <v>10000</v>
      </c>
      <c r="E19" s="156">
        <v>240</v>
      </c>
      <c r="F19" s="156">
        <f t="shared" si="8"/>
        <v>1929.9601475676964</v>
      </c>
      <c r="G19" s="155">
        <v>0.122</v>
      </c>
      <c r="H19" s="154">
        <f>VLOOKUP(A22,A22:D29,4,FALSE)</f>
        <v>10905.118399999999</v>
      </c>
      <c r="I19" s="153"/>
      <c r="J19" s="152">
        <f t="shared" si="0"/>
        <v>110219.2383511894</v>
      </c>
      <c r="K19" s="151">
        <f t="shared" si="1"/>
        <v>80680.482473070631</v>
      </c>
      <c r="L19" s="151">
        <f t="shared" si="2"/>
        <v>22043.847670000003</v>
      </c>
      <c r="M19" s="150">
        <f t="shared" si="3"/>
        <v>69478.565312437058</v>
      </c>
      <c r="N19" s="150">
        <f t="shared" si="4"/>
        <v>20843.569593731117</v>
      </c>
      <c r="O19" s="150">
        <f t="shared" si="5"/>
        <v>66131.543010713634</v>
      </c>
      <c r="P19" s="150">
        <f t="shared" si="6"/>
        <v>10905.118399999999</v>
      </c>
      <c r="Q19" s="149">
        <f t="shared" si="7"/>
        <v>380302.36481114186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VLOOKUP(A22,IN_12_25!$B$8:$E$635,4,FALSE)</f>
        <v>10905.118399999999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VLOOKUP(A23,IN_12_25!$B$8:$E$635,4,FALSE)</f>
        <v>9375.9818909090845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VLOOKUP(A24,IN_12_25!$B$8:$E$635,4,FALSE)</f>
        <v>8661.7595636363749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VLOOKUP(A25,IN_12_25!$B$8:$E$635,4,FALSE)</f>
        <v>7987.2108545454521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VLOOKUP(A26,IN_12_25!$B$8:$E$635,4,FALSE)</f>
        <v>9422.7703818181817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VLOOKUP(A27,IN_12_25!$B$8:$E$635,4,FALSE)</f>
        <v>8624.2106872727272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VLOOKUP(A28,IN_12_25!$B$8:$E$635,4,FALSE)</f>
        <v>9944.2873563636385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VLOOKUP(A29,IN_12_25!$B$8:$E$635,4,FALSE)</f>
        <v>10905.118399999998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VLOOKUP(A31,IN_12_25!$B$8:$E$635,4,FALSE)</f>
        <v>1929.9601475676964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DICIEMBRE 2025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27080.021558036366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VLOOKUP($B10,IN_12_25!$B:$E,4,)</f>
        <v>8624.2106872727272</v>
      </c>
      <c r="G10" s="13">
        <f>F10*E10</f>
        <v>27080.021558036366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34324.358535345455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VLOOKUP($B18,IN_12_25!$B:$E,4,)</f>
        <v>8624.2106872727272</v>
      </c>
      <c r="G18" s="13">
        <f>F18*E18</f>
        <v>34324.358535345455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57264.758963490909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VLOOKUP($B26,IN_12_25!$B:$E,4,)</f>
        <v>8624.2106872727272</v>
      </c>
      <c r="G26" s="13">
        <f>F26*E26</f>
        <v>57264.758963490909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36816.376358959853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VLOOKUP($B34,IN_12_25!$B:$E,4,)</f>
        <v>8624.2106872727272</v>
      </c>
      <c r="G34" s="13">
        <f>F34*E34</f>
        <v>34324.358535345455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VLOOKUP($B36,IN_12_25!$B:$E,4,)</f>
        <v>124600.89118071995</v>
      </c>
      <c r="G36" s="17">
        <f>F36*E36</f>
        <v>2492.0178236143988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23301.78439984424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VLOOKUP($B43,IN_12_25!$B:$E,4,)</f>
        <v>8624.2106872727272</v>
      </c>
      <c r="G43" s="13">
        <f>F43*E43</f>
        <v>17248.421374545454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VLOOKUP($B45,IN_12_25!$B:$E,4,)</f>
        <v>224198.63056662166</v>
      </c>
      <c r="G45" s="17">
        <f>F45*E45</f>
        <v>6053.363025298785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21034.07080125076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VLOOKUP($B52,IN_12_25!$B:$E,4,)</f>
        <v>8624.2106872727272</v>
      </c>
      <c r="G52" s="13">
        <f>F52*E52</f>
        <v>18542.052977636362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VLOOKUP($B54,IN_12_25!$B:$E,4,)</f>
        <v>124600.89118071995</v>
      </c>
      <c r="G54" s="17">
        <f>F54*E54</f>
        <v>2492.0178236143988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5775.4017440379266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VLOOKUP($B61,IN_12_25!$B:$E,4,)</f>
        <v>8624.2106872727272</v>
      </c>
      <c r="G61" s="13">
        <f>F61*E61</f>
        <v>1414.3705527127274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VLOOKUP($B63,IN_12_25!$B:$E,4,)</f>
        <v>124600.89118071995</v>
      </c>
      <c r="G63" s="17">
        <f>F63*E63</f>
        <v>4361.031191325199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2088.4597215587905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VLOOKUP($B70,IN_12_25!$B:$E,4,)</f>
        <v>8624.2106872727272</v>
      </c>
      <c r="G70" s="13">
        <f>F70*E70</f>
        <v>431.21053436363638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VLOOKUP($B72,IN_12_25!$B:$E,4,)</f>
        <v>155393.05599032374</v>
      </c>
      <c r="G72" s="13">
        <f>F72*E72</f>
        <v>776.96527995161875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VLOOKUP($B73,IN_12_25!$B:$E,4,)</f>
        <v>176056.7814487071</v>
      </c>
      <c r="G73" s="17">
        <f>F73*E73</f>
        <v>880.28390724353551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DICIEMBRE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11515.975546992537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VLOOKUP(B9,IN_12_25!$B:$E,4,)</f>
        <v>654.21194535397024</v>
      </c>
      <c r="G9" s="13">
        <f>F9*E9</f>
        <v>6542.1194535397026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VLOOKUP(B10,IN_12_25!$B:$E,4,)</f>
        <v>22313.059588005446</v>
      </c>
      <c r="G10" s="13">
        <f>F10*E10</f>
        <v>780.95708558019066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VLOOKUP(B11,IN_12_25!$B:$E,4,)</f>
        <v>17929.510087667808</v>
      </c>
      <c r="G11" s="13">
        <f>F11*E11</f>
        <v>537.88530263003418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VLOOKUP(B13,IN_12_25!$B:$E,4,)</f>
        <v>8624.2106872727272</v>
      </c>
      <c r="G13" s="13">
        <f>F13*E13</f>
        <v>3449.6842749090911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VLOOKUP(B15,IN_12_25!$B:$E,4,)</f>
        <v>205329.43033351956</v>
      </c>
      <c r="G15" s="17">
        <f>F15*E15</f>
        <v>205.32943033351955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667510.91728512465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VLOOKUP(B21,IN_12_25!$B:$E,4,)</f>
        <v>4939.6744895154879</v>
      </c>
      <c r="G21" s="13">
        <f>F21*E21</f>
        <v>290354.0664937204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VLOOKUP(B22,IN_12_25!$B:$E,4,)</f>
        <v>654.21194535397024</v>
      </c>
      <c r="G22" s="13">
        <f>F22*E22</f>
        <v>163552.98633849257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VLOOKUP(B23,IN_12_25!$B:$E,4,)</f>
        <v>22313.059588005446</v>
      </c>
      <c r="G23" s="13">
        <f>F23*E23</f>
        <v>15619.141711603812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VLOOKUP(B24,IN_12_25!$B:$E,4,)</f>
        <v>17929.510087667808</v>
      </c>
      <c r="G24" s="13">
        <f>F24*E24</f>
        <v>10757.706052600684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VLOOKUP(B26,IN_12_25!$B:$E,4,)</f>
        <v>8624.2106872727272</v>
      </c>
      <c r="G26" s="13">
        <f>F26*E26</f>
        <v>175933.89802036362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VLOOKUP(B28,IN_12_25!$B:$E,4,)</f>
        <v>205329.43033351956</v>
      </c>
      <c r="G28" s="17">
        <f>F28*E28</f>
        <v>11293.118668343575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833537.8497722483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VLOOKUP(B34,IN_12_25!$B:$E,4,)</f>
        <v>4939.6744895154879</v>
      </c>
      <c r="G34" s="13">
        <f>F34*E34</f>
        <v>358126.4004898729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VLOOKUP(B35,IN_12_25!$B:$E,4,)</f>
        <v>654.21194535397024</v>
      </c>
      <c r="G35" s="13">
        <f>F35*E35</f>
        <v>196263.58360619107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VLOOKUP(B36,IN_12_25!$B:$E,4,)</f>
        <v>22313.059588005446</v>
      </c>
      <c r="G36" s="13">
        <f>F36*E36</f>
        <v>15619.141711603812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VLOOKUP(B37,IN_12_25!$B:$E,4,)</f>
        <v>17929.510087667808</v>
      </c>
      <c r="G37" s="13">
        <f>F37*E37</f>
        <v>10757.706052600684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VLOOKUP(B39,IN_12_25!$B:$E,4,)</f>
        <v>8624.2106872727272</v>
      </c>
      <c r="G39" s="13">
        <f>F39*E39</f>
        <v>241477.89924363635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VLOOKUP(B41,IN_12_25!$B:$E,4,)</f>
        <v>205329.43033351956</v>
      </c>
      <c r="G41" s="17">
        <f>F41*E41</f>
        <v>11293.118668343575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840040.83224729588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VLOOKUP(B47,IN_12_25!$B:$E,4,)</f>
        <v>8191.6130757458777</v>
      </c>
      <c r="G47" s="13">
        <f>F47*E47</f>
        <v>395245.33090473863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VLOOKUP(B48,IN_12_25!$B:$E,4,)</f>
        <v>654.21194535397024</v>
      </c>
      <c r="G48" s="13">
        <f>F48*E48</f>
        <v>196263.58360619107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VLOOKUP(B49,IN_12_25!$B:$E,4,)</f>
        <v>22313.059588005446</v>
      </c>
      <c r="G49" s="13">
        <f>F49*E49</f>
        <v>15619.141711603812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VLOOKUP(B50,IN_12_25!$B:$E,4,)</f>
        <v>17929.510087667808</v>
      </c>
      <c r="G50" s="13">
        <f>F50*E50</f>
        <v>10757.706052600684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VLOOKUP(B52,IN_12_25!$B:$E,4,)</f>
        <v>8624.2106872727272</v>
      </c>
      <c r="G52" s="13">
        <f>F52*E52</f>
        <v>210861.95130381818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VLOOKUP(B54,IN_12_25!$B:$E,4,)</f>
        <v>205329.43033351956</v>
      </c>
      <c r="G54" s="17">
        <f>F54*E54</f>
        <v>11293.118668343575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DICIEMBRE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1433019.8203212928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VLOOKUP($B9,IN_12_25!$B:$E,4,)</f>
        <v>4939.6744895154879</v>
      </c>
      <c r="G9" s="13">
        <f>F9*E9</f>
        <v>815046.29077005549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VLOOKUP($B10,IN_12_25!$B:$E,4,)</f>
        <v>654.21194535397024</v>
      </c>
      <c r="G10" s="13">
        <f>F10*E10</f>
        <v>206076.76278650062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VLOOKUP($B11,IN_12_25!$B:$E,4,)</f>
        <v>16681.333857142512</v>
      </c>
      <c r="G11" s="13">
        <f>F11*E11</f>
        <v>43221.336023856253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VLOOKUP($B12,IN_12_25!$B:$E,4,)</f>
        <v>22313.059588005446</v>
      </c>
      <c r="G12" s="13">
        <f>F12*E12</f>
        <v>15619.141711603812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VLOOKUP($B13,IN_12_25!$B:$E,4,)</f>
        <v>17929.510087667808</v>
      </c>
      <c r="G13" s="13">
        <f>F13*E13</f>
        <v>10757.706052600684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VLOOKUP($B15,IN_12_25!$B:$E,4,)</f>
        <v>8624.2106872727272</v>
      </c>
      <c r="G15" s="13">
        <f>F15*E15</f>
        <v>332032.11145999999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VLOOKUP($B17,IN_12_25!$B:$E,4,)</f>
        <v>205329.43033351956</v>
      </c>
      <c r="G17" s="17">
        <f>F17*E17</f>
        <v>10266.471516675978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1343204.7651299543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VLOOKUP($B23,IN_12_25!$B:$E,4,)</f>
        <v>4939.6744895154879</v>
      </c>
      <c r="G23" s="13">
        <f>F23*E23</f>
        <v>736011.49893780774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VLOOKUP($B24,IN_12_25!$B:$E,4,)</f>
        <v>654.21194535397024</v>
      </c>
      <c r="G24" s="13">
        <f>F24*E24</f>
        <v>206076.76278650062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VLOOKUP($B25,IN_12_25!$B:$E,4,)</f>
        <v>16681.333857142512</v>
      </c>
      <c r="G25" s="13">
        <f>F25*E25</f>
        <v>43221.336023856253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VLOOKUP($B26,IN_12_25!$B:$E,4,)</f>
        <v>22313.059588005446</v>
      </c>
      <c r="G26" s="13">
        <f>F26*E26</f>
        <v>15619.141711603812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VLOOKUP($B27,IN_12_25!$B:$E,4,)</f>
        <v>17929.510087667808</v>
      </c>
      <c r="G27" s="13">
        <f>F27*E27</f>
        <v>10757.706052600684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VLOOKUP($B29,IN_12_25!$B:$E,4,)</f>
        <v>8624.2106872727272</v>
      </c>
      <c r="G29" s="13">
        <f>F29*E29</f>
        <v>321251.84810090909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VLOOKUP($B31,IN_12_25!$B:$E,4,)</f>
        <v>205329.43033351956</v>
      </c>
      <c r="G31" s="17">
        <f>F31*E31</f>
        <v>10266.471516675978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1248151.527148681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VLOOKUP($B37,IN_12_25!$B:$E,4,)</f>
        <v>4939.6744895154879</v>
      </c>
      <c r="G37" s="13">
        <f>F37*E37</f>
        <v>652037.03261604439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VLOOKUP($B38,IN_12_25!$B:$E,4,)</f>
        <v>654.21194535397024</v>
      </c>
      <c r="G38" s="13">
        <f>F38*E38</f>
        <v>202805.70305973076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VLOOKUP($B39,IN_12_25!$B:$E,4,)</f>
        <v>16681.333857142512</v>
      </c>
      <c r="G39" s="13">
        <f>F39*E39</f>
        <v>32395.150350570759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VLOOKUP($B40,IN_12_25!$B:$E,4,)</f>
        <v>22313.059588005446</v>
      </c>
      <c r="G40" s="13">
        <f>F40*E40</f>
        <v>15619.141711603812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VLOOKUP($B41,IN_12_25!$B:$E,4,)</f>
        <v>17929.510087667808</v>
      </c>
      <c r="G41" s="13">
        <f>F41*E41</f>
        <v>10757.706052600684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VLOOKUP($B43,IN_12_25!$B:$E,4,)</f>
        <v>8624.2106872727272</v>
      </c>
      <c r="G43" s="13">
        <f>F43*E43</f>
        <v>324270.32184145454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VLOOKUP($B45,IN_12_25!$B:$E,4,)</f>
        <v>205329.43033351956</v>
      </c>
      <c r="G45" s="17">
        <f>F45*E45</f>
        <v>10266.471516675978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1311901.4122351143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VLOOKUP($B51,IN_12_25!$B:$E,4,)</f>
        <v>4939.6744895154879</v>
      </c>
      <c r="G51" s="13">
        <f>F51*E51</f>
        <v>661916.38159507536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VLOOKUP($B52,IN_12_25!$B:$E,4,)</f>
        <v>654.21194535397024</v>
      </c>
      <c r="G52" s="13">
        <f>F52*E52</f>
        <v>202805.70305973076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VLOOKUP($B53,IN_12_25!$B:$E,4,)</f>
        <v>16681.333857142512</v>
      </c>
      <c r="G53" s="13">
        <f>F53*E53</f>
        <v>50044.001571427536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VLOOKUP($B54,IN_12_25!$B:$E,4,)</f>
        <v>22313.059588005446</v>
      </c>
      <c r="G54" s="13">
        <f>F54*E54</f>
        <v>15619.141711603812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VLOOKUP($B55,IN_12_25!$B:$E,4,)</f>
        <v>17929.510087667808</v>
      </c>
      <c r="G55" s="13">
        <f>F55*E55</f>
        <v>10757.706052600684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VLOOKUP($B57,IN_12_25!$B:$E,4,)</f>
        <v>8624.2106872727272</v>
      </c>
      <c r="G57" s="13">
        <f>F57*E57</f>
        <v>360492.00672799995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VLOOKUP($B59,IN_12_25!$B:$E,4,)</f>
        <v>205329.43033351956</v>
      </c>
      <c r="G59" s="17">
        <f>F59*E59</f>
        <v>10266.471516675978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946032.55180926947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VLOOKUP($B65,IN_12_25!$B:$E,4,)</f>
        <v>4939.6744895154879</v>
      </c>
      <c r="G65" s="13">
        <f>F65*E65</f>
        <v>388915.39158302295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VLOOKUP($B66,IN_12_25!$B:$E,4,)</f>
        <v>654.21194535397024</v>
      </c>
      <c r="G66" s="13">
        <f>F66*E66</f>
        <v>202805.70305973076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VLOOKUP($B67,IN_12_25!$B:$E,4,)</f>
        <v>16681.333857142512</v>
      </c>
      <c r="G67" s="13">
        <f>F67*E67</f>
        <v>57216.97512999882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VLOOKUP($B68,IN_12_25!$B:$E,4,)</f>
        <v>22313.059588005446</v>
      </c>
      <c r="G68" s="13">
        <f>F68*E68</f>
        <v>15619.141711603812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VLOOKUP($B69,IN_12_25!$B:$E,4,)</f>
        <v>17929.510087667808</v>
      </c>
      <c r="G69" s="13">
        <f>F69*E69</f>
        <v>10757.706052600684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VLOOKUP($B71,IN_12_25!$B:$E,4,)</f>
        <v>8624.2106872727272</v>
      </c>
      <c r="G71" s="13">
        <f>F71*E71</f>
        <v>260451.16275563635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VLOOKUP($B73,IN_12_25!$B:$E,4,)</f>
        <v>205329.43033351956</v>
      </c>
      <c r="G73" s="17">
        <f>F73*E73</f>
        <v>10266.471516675978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94966.369945351122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VLOOKUP($B79,IN_12_25!$B:$E,4,)</f>
        <v>8191.6130757458777</v>
      </c>
      <c r="G79" s="13">
        <f t="shared" ref="G79:G85" si="0">F79*E79</f>
        <v>10485.264736954723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VLOOKUP($B80,IN_12_25!$B:$E,4,)</f>
        <v>1255.5132836050288</v>
      </c>
      <c r="G80" s="13">
        <f t="shared" si="0"/>
        <v>10044.106268840231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VLOOKUP($B81,IN_12_25!$B:$E,4,)</f>
        <v>2769.2957519532615</v>
      </c>
      <c r="G81" s="13">
        <f t="shared" si="0"/>
        <v>5815.5210791018499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VLOOKUP($B82,IN_12_25!$B:$E,4,)</f>
        <v>654.21194535397024</v>
      </c>
      <c r="G82" s="13">
        <f t="shared" si="0"/>
        <v>13084.238907079405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VLOOKUP($B83,IN_12_25!$B:$E,4,)</f>
        <v>16681.333857142512</v>
      </c>
      <c r="G83" s="13">
        <f t="shared" si="0"/>
        <v>14546.12312342827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VLOOKUP($B84,IN_12_25!$B:$E,4,)</f>
        <v>22313.059588005446</v>
      </c>
      <c r="G84" s="13">
        <f t="shared" si="0"/>
        <v>736.33096640417978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VLOOKUP($B85,IN_12_25!$B:$E,4,)</f>
        <v>17929.510087667808</v>
      </c>
      <c r="G85" s="13">
        <f t="shared" si="0"/>
        <v>591.67383289303768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VLOOKUP($B87,IN_12_25!$B:$E,4,)</f>
        <v>8624.2106872727272</v>
      </c>
      <c r="G87" s="13">
        <f>F87*E87</f>
        <v>38636.46387898182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VLOOKUP($B89,IN_12_25!$B:$E,4,)</f>
        <v>205329.43033351956</v>
      </c>
      <c r="G89" s="17">
        <f>F89*E89</f>
        <v>1026.6471516675979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1019738.7934418798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VLOOKUP($B95,IN_12_25!$B:$E,4,)</f>
        <v>4939.6744895154879</v>
      </c>
      <c r="G95" s="13">
        <f t="shared" ref="G95:G100" si="1">F95*E95</f>
        <v>73798.736873361384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VLOOKUP($B96,IN_12_25!$B:$E,4,)</f>
        <v>8191.6130757458777</v>
      </c>
      <c r="G96" s="13">
        <f t="shared" si="1"/>
        <v>430059.68647665856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VLOOKUP($B97,IN_12_25!$B:$E,4,)</f>
        <v>654.21194535397024</v>
      </c>
      <c r="G97" s="13">
        <f t="shared" si="1"/>
        <v>206076.76278650062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VLOOKUP($B98,IN_12_25!$B:$E,4,)</f>
        <v>22313.059588005446</v>
      </c>
      <c r="G98" s="13">
        <f t="shared" si="1"/>
        <v>15619.141711603812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VLOOKUP($B99,IN_12_25!$B:$E,4,)</f>
        <v>4360.7152284884678</v>
      </c>
      <c r="G99" s="13">
        <f t="shared" si="1"/>
        <v>14433.967406296828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VLOOKUP($B100,IN_12_25!$B:$E,4,)</f>
        <v>17929.510087667808</v>
      </c>
      <c r="G100" s="13">
        <f t="shared" si="1"/>
        <v>10757.706052600684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VLOOKUP($B102,IN_12_25!$B:$E,4,)</f>
        <v>8624.2106872727272</v>
      </c>
      <c r="G102" s="13">
        <f>F102*E102</f>
        <v>258726.32061818181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VLOOKUP($B104,IN_12_25!$B:$E,4,)</f>
        <v>205329.43033351956</v>
      </c>
      <c r="G104" s="17">
        <f>F104*E104</f>
        <v>10266.471516675978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1174305.8036857166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VLOOKUP($B110,IN_12_25!$B:$E,4,)</f>
        <v>4939.6744895154879</v>
      </c>
      <c r="G110" s="13">
        <f>F110*E110</f>
        <v>600664.41792508331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VLOOKUP($B111,IN_12_25!$B:$E,4,)</f>
        <v>654.21194535397024</v>
      </c>
      <c r="G111" s="13">
        <f>F111*E111</f>
        <v>202805.70305973076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VLOOKUP($B112,IN_12_25!$B:$E,4,)</f>
        <v>19191.879397995395</v>
      </c>
      <c r="G112" s="13">
        <f>F112*E112</f>
        <v>65828.146335124213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VLOOKUP($B113,IN_12_25!$B:$E,4,)</f>
        <v>22313.059588005446</v>
      </c>
      <c r="G113" s="13">
        <f>F113*E113</f>
        <v>20304.884225084956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VLOOKUP($B114,IN_12_25!$B:$E,4,)</f>
        <v>17929.510087667808</v>
      </c>
      <c r="G114" s="13">
        <f>F114*E114</f>
        <v>13985.01786838089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VLOOKUP($B116,IN_12_25!$B:$E,4,)</f>
        <v>8624.2106872727272</v>
      </c>
      <c r="G116" s="13">
        <f>F116*E116</f>
        <v>260451.16275563635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VLOOKUP($B118,IN_12_25!$B:$E,4,)</f>
        <v>205329.43033351956</v>
      </c>
      <c r="G118" s="17">
        <f>F118*E118</f>
        <v>10266.471516675978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1329097.9937275557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VLOOKUP($B124,IN_12_25!$B:$E,4,)</f>
        <v>4939.6744895154879</v>
      </c>
      <c r="G124" s="13">
        <f>F124*E124</f>
        <v>728108.0197545829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VLOOKUP($B125,IN_12_25!$B:$E,4,)</f>
        <v>654.21194535397024</v>
      </c>
      <c r="G125" s="13">
        <f>F125*E125</f>
        <v>202805.70305973076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VLOOKUP($B126,IN_12_25!$B:$E,4,)</f>
        <v>19191.879397995395</v>
      </c>
      <c r="G126" s="13">
        <f>F126*E126</f>
        <v>37270.629790907056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VLOOKUP($B127,IN_12_25!$B:$E,4,)</f>
        <v>22313.059588005446</v>
      </c>
      <c r="G127" s="13">
        <f>F127*E127</f>
        <v>15619.141711603812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VLOOKUP($B128,IN_12_25!$B:$E,4,)</f>
        <v>17929.510087667808</v>
      </c>
      <c r="G128" s="13">
        <f>F128*E128</f>
        <v>10757.706052600684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VLOOKUP($B130,IN_12_25!$B:$E,4,)</f>
        <v>8624.2106872727272</v>
      </c>
      <c r="G130" s="13">
        <f>F130*E130</f>
        <v>324270.32184145454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VLOOKUP($B132,IN_12_25!$B:$E,4,)</f>
        <v>205329.43033351956</v>
      </c>
      <c r="G132" s="17">
        <f>F132*E132</f>
        <v>10266.471516675978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1683137.6166685994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VLOOKUP($B138,IN_12_25!$B:$E,4,)</f>
        <v>4939.6744895154879</v>
      </c>
      <c r="G138" s="13">
        <f>F138*E138</f>
        <v>1069439.5269801032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VLOOKUP($B139,IN_12_25!$B:$E,4,)</f>
        <v>654.21194535397024</v>
      </c>
      <c r="G139" s="13">
        <f>F139*E139</f>
        <v>206076.76278650062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VLOOKUP($B140,IN_12_25!$B:$E,4,)</f>
        <v>19191.879397995395</v>
      </c>
      <c r="G140" s="13">
        <f>F140*E140</f>
        <v>49726.159520206071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VLOOKUP($B141,IN_12_25!$B:$E,4,)</f>
        <v>22313.059588005446</v>
      </c>
      <c r="G141" s="13">
        <f>F141*E141</f>
        <v>15619.141711603812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VLOOKUP($B142,IN_12_25!$B:$E,4,)</f>
        <v>17929.510087667808</v>
      </c>
      <c r="G142" s="13">
        <f>F142*E142</f>
        <v>10757.706052600684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VLOOKUP($B144,IN_12_25!$B:$E,4,)</f>
        <v>8624.2106872727272</v>
      </c>
      <c r="G144" s="13">
        <f>F144*E144</f>
        <v>321251.84810090909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VLOOKUP($B146,IN_12_25!$B:$E,4,)</f>
        <v>205329.43033351956</v>
      </c>
      <c r="G146" s="17">
        <f>F146*E146</f>
        <v>10266.471516675978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IN_12_25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IN_12_25!Títulos_a_imprimir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2025-06-04T13:01:07Z</cp:lastPrinted>
  <dcterms:created xsi:type="dcterms:W3CDTF">2013-06-29T12:58:03Z</dcterms:created>
  <dcterms:modified xsi:type="dcterms:W3CDTF">2026-02-03T17:01:39Z</dcterms:modified>
</cp:coreProperties>
</file>