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RIA\Compartido2020\COMPARTIDO\01. PRECIOS\6. RELEVAMIENTO\2026\02 CARGA FEBRERO 2026\"/>
    </mc:Choice>
  </mc:AlternateContent>
  <xr:revisionPtr revIDLastSave="0" documentId="13_ncr:1_{14529706-994C-41B9-A857-59DDC3C77E20}" xr6:coauthVersionLast="47" xr6:coauthVersionMax="47" xr10:uidLastSave="{00000000-0000-0000-0000-000000000000}"/>
  <bookViews>
    <workbookView xWindow="-120" yWindow="-120" windowWidth="29040" windowHeight="15720" tabRatio="890" xr2:uid="{00000000-000D-0000-FFFF-FFFF00000000}"/>
  </bookViews>
  <sheets>
    <sheet name="IN_02_26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IN_02_26!$B$7:$E$7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IN_02_26!$5:$6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R46" i="26" s="1"/>
  <c r="P45" i="26"/>
  <c r="P41" i="26"/>
  <c r="R41" i="26" s="1"/>
  <c r="P40" i="26"/>
  <c r="P39" i="26"/>
  <c r="P38" i="26"/>
  <c r="R38" i="26" s="1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R28" i="26" s="1"/>
  <c r="P27" i="26"/>
  <c r="R27" i="26" s="1"/>
  <c r="P26" i="26"/>
  <c r="P25" i="26"/>
  <c r="R25" i="26" s="1"/>
  <c r="P24" i="26"/>
  <c r="P23" i="26"/>
  <c r="P22" i="26"/>
  <c r="R22" i="26" s="1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R12" i="26" s="1"/>
  <c r="P11" i="26"/>
  <c r="R11" i="26" s="1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4" i="26"/>
  <c r="R15" i="26"/>
  <c r="R16" i="26"/>
  <c r="R18" i="26"/>
  <c r="R19" i="26"/>
  <c r="R20" i="26"/>
  <c r="R23" i="26"/>
  <c r="R24" i="26"/>
  <c r="R26" i="26"/>
  <c r="R30" i="26"/>
  <c r="R31" i="26"/>
  <c r="R32" i="26"/>
  <c r="R34" i="26"/>
  <c r="R35" i="26"/>
  <c r="R36" i="26"/>
  <c r="R39" i="26"/>
  <c r="R40" i="26"/>
  <c r="R45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7" i="38" l="1"/>
  <c r="G95" i="38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6" i="38" l="1"/>
  <c r="G107" i="38"/>
  <c r="G81" i="38"/>
  <c r="G87" i="38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G54" i="20"/>
  <c r="G115" i="38"/>
  <c r="H5" i="38"/>
  <c r="G6" i="3"/>
  <c r="F760" i="2"/>
  <c r="L16" i="26"/>
  <c r="I163" i="1" l="1"/>
  <c r="F98" i="29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572" i="2" l="1"/>
  <c r="F367" i="2"/>
  <c r="F782" i="2"/>
  <c r="F803" i="2"/>
  <c r="F805" i="2"/>
  <c r="F788" i="2"/>
  <c r="F733" i="2"/>
  <c r="F763" i="2"/>
  <c r="F735" i="2"/>
  <c r="F199" i="2"/>
  <c r="F213" i="2"/>
  <c r="F76" i="2"/>
  <c r="F56" i="2" l="1"/>
  <c r="F27" i="12"/>
  <c r="G27" i="12" s="1"/>
  <c r="F12" i="12"/>
  <c r="G12" i="12" s="1"/>
  <c r="F369" i="2"/>
  <c r="F46" i="21"/>
  <c r="G46" i="21" s="1"/>
  <c r="F626" i="2"/>
  <c r="F38" i="2"/>
  <c r="F37" i="2"/>
  <c r="F36" i="2"/>
  <c r="F468" i="2"/>
  <c r="F29" i="2"/>
  <c r="F28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649" i="2"/>
  <c r="F648" i="2"/>
  <c r="F779" i="2"/>
  <c r="F822" i="2"/>
  <c r="F443" i="2"/>
  <c r="F442" i="2"/>
  <c r="F439" i="2"/>
  <c r="F438" i="2"/>
  <c r="F437" i="2"/>
  <c r="F436" i="2"/>
  <c r="F435" i="2"/>
  <c r="F33" i="2"/>
  <c r="F169" i="2"/>
  <c r="F165" i="2"/>
  <c r="F168" i="2"/>
  <c r="F167" i="2"/>
  <c r="F187" i="2"/>
  <c r="F219" i="2"/>
  <c r="F195" i="2"/>
  <c r="F194" i="2"/>
  <c r="F193" i="2"/>
  <c r="F191" i="2"/>
  <c r="F21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1" i="23"/>
  <c r="G61" i="23" s="1"/>
  <c r="F501" i="2"/>
  <c r="F434" i="2"/>
  <c r="F26" i="21"/>
  <c r="G26" i="21" s="1"/>
  <c r="F9" i="21"/>
  <c r="G9" i="21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03" i="2"/>
  <c r="F77" i="23"/>
  <c r="G77" i="23" s="1"/>
  <c r="F12" i="17"/>
  <c r="G12" i="17" s="1"/>
  <c r="F43" i="17"/>
  <c r="G43" i="17" s="1"/>
  <c r="F27" i="17"/>
  <c r="G27" i="17" s="1"/>
  <c r="F205" i="2"/>
  <c r="F504" i="2"/>
  <c r="F63" i="23"/>
  <c r="G63" i="23" s="1"/>
  <c r="F515" i="2"/>
  <c r="F60" i="23"/>
  <c r="G60" i="23" s="1"/>
  <c r="F441" i="2"/>
  <c r="F10" i="21"/>
  <c r="G10" i="21" s="1"/>
  <c r="F27" i="21"/>
  <c r="G27" i="21" s="1"/>
  <c r="F24" i="17"/>
  <c r="G24" i="17" s="1"/>
  <c r="F10" i="17"/>
  <c r="G10" i="17" s="1"/>
  <c r="F177" i="2"/>
  <c r="F40" i="17"/>
  <c r="G40" i="17" s="1"/>
  <c r="G112" i="38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G60" i="38"/>
  <c r="F11" i="17"/>
  <c r="G11" i="17" s="1"/>
  <c r="F42" i="17"/>
  <c r="G42" i="17" s="1"/>
  <c r="F26" i="17"/>
  <c r="G26" i="17" s="1"/>
  <c r="F212" i="2"/>
  <c r="L12" i="26" l="1"/>
  <c r="F764" i="2"/>
  <c r="G83" i="38"/>
  <c r="G84" i="38"/>
  <c r="G88" i="38"/>
  <c r="G86" i="38"/>
  <c r="G85" i="38"/>
  <c r="F765" i="2"/>
  <c r="L13" i="26"/>
  <c r="G51" i="38"/>
  <c r="F833" i="2"/>
  <c r="F830" i="2" l="1"/>
  <c r="C15" i="36"/>
  <c r="C19" i="36" l="1"/>
  <c r="F831" i="2"/>
  <c r="L15" i="36"/>
  <c r="J15" i="36"/>
  <c r="O15" i="36" s="1"/>
  <c r="K15" i="36"/>
  <c r="L19" i="36" l="1"/>
  <c r="K19" i="36"/>
  <c r="J19" i="36"/>
  <c r="O19" i="36" s="1"/>
  <c r="Q15" i="36"/>
  <c r="Q19" i="36" l="1"/>
  <c r="F802" i="2"/>
  <c r="F140" i="2" l="1"/>
  <c r="F21" i="2"/>
  <c r="F138" i="2"/>
  <c r="F24" i="2"/>
  <c r="F32" i="2"/>
  <c r="F31" i="2"/>
  <c r="F139" i="2"/>
  <c r="F607" i="2"/>
  <c r="F484" i="2"/>
  <c r="F112" i="2"/>
  <c r="F113" i="2"/>
  <c r="F49" i="2"/>
  <c r="F14" i="2"/>
  <c r="F50" i="2"/>
  <c r="F143" i="2"/>
  <c r="F142" i="2"/>
  <c r="F15" i="2"/>
  <c r="F20" i="2"/>
  <c r="F51" i="2"/>
  <c r="F125" i="2"/>
  <c r="F525" i="2" l="1"/>
  <c r="F40" i="23"/>
  <c r="G40" i="23" s="1"/>
  <c r="F54" i="2"/>
  <c r="F96" i="11"/>
  <c r="G96" i="11" s="1"/>
  <c r="F141" i="2"/>
  <c r="F66" i="20"/>
  <c r="G66" i="20" s="1"/>
  <c r="F9" i="20"/>
  <c r="G9" i="20" s="1"/>
  <c r="F26" i="2"/>
  <c r="F34" i="20"/>
  <c r="G34" i="20" s="1"/>
  <c r="F53" i="2"/>
  <c r="F79" i="6"/>
  <c r="G79" i="6" s="1"/>
  <c r="F47" i="5"/>
  <c r="G47" i="5" s="1"/>
  <c r="F96" i="6"/>
  <c r="G96" i="6" s="1"/>
  <c r="F107" i="10"/>
  <c r="G107" i="10" s="1"/>
  <c r="F62" i="23"/>
  <c r="G62" i="23" s="1"/>
  <c r="F496" i="2"/>
  <c r="F33" i="20"/>
  <c r="G33" i="20" s="1"/>
  <c r="F30" i="2"/>
  <c r="F489" i="2"/>
  <c r="F37" i="23"/>
  <c r="G37" i="23" s="1"/>
  <c r="F491" i="2"/>
  <c r="F75" i="23"/>
  <c r="G75" i="23" s="1"/>
  <c r="F97" i="11"/>
  <c r="G97" i="11" s="1"/>
  <c r="F111" i="2"/>
  <c r="F81" i="6"/>
  <c r="G81" i="6" s="1"/>
  <c r="F36" i="20"/>
  <c r="G36" i="20" s="1"/>
  <c r="F44" i="2"/>
  <c r="F179" i="2"/>
  <c r="F178" i="2"/>
  <c r="F42" i="2"/>
  <c r="F16" i="2"/>
  <c r="F58" i="2"/>
  <c r="F40" i="2"/>
  <c r="F174" i="2"/>
  <c r="F202" i="2"/>
  <c r="F201" i="2"/>
  <c r="F548" i="2"/>
  <c r="F559" i="2"/>
  <c r="F581" i="2"/>
  <c r="F579" i="2"/>
  <c r="F561" i="2"/>
  <c r="F216" i="2"/>
  <c r="F130" i="2"/>
  <c r="F129" i="2"/>
  <c r="F670" i="2"/>
  <c r="F669" i="2"/>
  <c r="F694" i="2"/>
  <c r="F154" i="2"/>
  <c r="F153" i="2"/>
  <c r="F149" i="2"/>
  <c r="F682" i="2" l="1"/>
  <c r="F73" i="10"/>
  <c r="G73" i="10" s="1"/>
  <c r="F38" i="17"/>
  <c r="G38" i="17" s="1"/>
  <c r="F215" i="2"/>
  <c r="G63" i="20"/>
  <c r="G104" i="38"/>
  <c r="F684" i="2"/>
  <c r="F59" i="10"/>
  <c r="G59" i="10" s="1"/>
  <c r="F681" i="2"/>
  <c r="F81" i="11"/>
  <c r="G81" i="11" s="1"/>
  <c r="F15" i="23"/>
  <c r="G15" i="23" s="1"/>
  <c r="F512" i="2"/>
  <c r="F76" i="23"/>
  <c r="G76" i="23" s="1"/>
  <c r="G119" i="38" s="1"/>
  <c r="F511" i="2"/>
  <c r="G50" i="38"/>
  <c r="F686" i="2"/>
  <c r="F49" i="10"/>
  <c r="G49" i="10" s="1"/>
  <c r="F41" i="2"/>
  <c r="F35" i="20"/>
  <c r="G35" i="20" s="1"/>
  <c r="G101" i="38" s="1"/>
  <c r="G16" i="38"/>
  <c r="F741" i="2"/>
  <c r="L10" i="26"/>
  <c r="G22" i="38"/>
  <c r="F11" i="23"/>
  <c r="G11" i="23" s="1"/>
  <c r="F506" i="2"/>
  <c r="F36" i="23"/>
  <c r="G36" i="23" s="1"/>
  <c r="F20" i="23"/>
  <c r="G20" i="23" s="1"/>
  <c r="F498" i="2"/>
  <c r="F509" i="2"/>
  <c r="F12" i="23"/>
  <c r="G12" i="23" s="1"/>
  <c r="L8" i="27"/>
  <c r="F841" i="2"/>
  <c r="F99" i="6"/>
  <c r="G99" i="6" s="1"/>
  <c r="F107" i="11"/>
  <c r="G107" i="11" s="1"/>
  <c r="F51" i="11"/>
  <c r="G51" i="11" s="1"/>
  <c r="F147" i="2"/>
  <c r="F40" i="11"/>
  <c r="G40" i="11" s="1"/>
  <c r="F35" i="23"/>
  <c r="G35" i="23" s="1"/>
  <c r="F507" i="2"/>
  <c r="G99" i="38"/>
  <c r="G6" i="20"/>
  <c r="F55" i="23"/>
  <c r="G55" i="23" s="1"/>
  <c r="F499" i="2"/>
  <c r="F203" i="2"/>
  <c r="F25" i="17"/>
  <c r="G25" i="17" s="1"/>
  <c r="F173" i="2"/>
  <c r="F39" i="17"/>
  <c r="G39" i="17" s="1"/>
  <c r="F742" i="2"/>
  <c r="L11" i="26"/>
  <c r="F128" i="29" l="1"/>
  <c r="I227" i="1"/>
  <c r="G56" i="38"/>
  <c r="G46" i="38"/>
  <c r="G53" i="38"/>
  <c r="G45" i="38"/>
  <c r="S39" i="26"/>
  <c r="W39" i="26" s="1"/>
  <c r="S24" i="26"/>
  <c r="W24" i="26" s="1"/>
  <c r="S36" i="26"/>
  <c r="W36" i="26" s="1"/>
  <c r="S42" i="26"/>
  <c r="W42" i="26" s="1"/>
  <c r="S31" i="26"/>
  <c r="W31" i="26" s="1"/>
  <c r="S26" i="26"/>
  <c r="W26" i="26" s="1"/>
  <c r="S32" i="26"/>
  <c r="W32" i="26" s="1"/>
  <c r="S27" i="26"/>
  <c r="W27" i="26" s="1"/>
  <c r="S46" i="26"/>
  <c r="S37" i="26"/>
  <c r="W37" i="26" s="1"/>
  <c r="S33" i="26"/>
  <c r="W33" i="26" s="1"/>
  <c r="S30" i="26"/>
  <c r="W30" i="26" s="1"/>
  <c r="S41" i="26"/>
  <c r="W41" i="26" s="1"/>
  <c r="S38" i="26"/>
  <c r="W38" i="26" s="1"/>
  <c r="S47" i="26"/>
  <c r="W47" i="26" s="1"/>
  <c r="S45" i="26"/>
  <c r="W45" i="26" s="1"/>
  <c r="S43" i="26"/>
  <c r="W43" i="26" s="1"/>
  <c r="S34" i="26"/>
  <c r="W34" i="26" s="1"/>
  <c r="S29" i="26"/>
  <c r="W29" i="26" s="1"/>
  <c r="S25" i="26"/>
  <c r="W25" i="26" s="1"/>
  <c r="S44" i="26"/>
  <c r="W44" i="26" s="1"/>
  <c r="S35" i="26"/>
  <c r="W35" i="26" s="1"/>
  <c r="S40" i="26"/>
  <c r="W40" i="26" s="1"/>
  <c r="S28" i="26"/>
  <c r="W28" i="26" s="1"/>
  <c r="T46" i="26"/>
  <c r="T38" i="26"/>
  <c r="Z38" i="26" s="1"/>
  <c r="AA38" i="26" s="1"/>
  <c r="S22" i="26"/>
  <c r="T20" i="26"/>
  <c r="T29" i="26"/>
  <c r="S15" i="26"/>
  <c r="T47" i="26"/>
  <c r="T27" i="26"/>
  <c r="T28" i="26"/>
  <c r="T23" i="26"/>
  <c r="S23" i="26"/>
  <c r="W23" i="26" s="1"/>
  <c r="S17" i="26"/>
  <c r="T21" i="26"/>
  <c r="T30" i="26"/>
  <c r="S18" i="26"/>
  <c r="T16" i="26"/>
  <c r="T15" i="26"/>
  <c r="T33" i="26"/>
  <c r="T37" i="26"/>
  <c r="T22" i="26"/>
  <c r="T35" i="26"/>
  <c r="T24" i="26"/>
  <c r="T25" i="26"/>
  <c r="T32" i="26"/>
  <c r="T19" i="26"/>
  <c r="T42" i="26"/>
  <c r="S20" i="26"/>
  <c r="T41" i="26"/>
  <c r="Z41" i="26" s="1"/>
  <c r="AA41" i="26" s="1"/>
  <c r="T36" i="26"/>
  <c r="T18" i="26"/>
  <c r="T34" i="26"/>
  <c r="S21" i="26"/>
  <c r="T44" i="26"/>
  <c r="Z44" i="26" s="1"/>
  <c r="AA44" i="26" s="1"/>
  <c r="T45" i="26"/>
  <c r="T40" i="26"/>
  <c r="T17" i="26"/>
  <c r="S16" i="26"/>
  <c r="T43" i="26"/>
  <c r="T39" i="26"/>
  <c r="T31" i="26"/>
  <c r="T26" i="26"/>
  <c r="S19" i="26"/>
  <c r="F104" i="38"/>
  <c r="I173" i="1"/>
  <c r="F104" i="29"/>
  <c r="G54" i="38"/>
  <c r="F56" i="23"/>
  <c r="G56" i="23" s="1"/>
  <c r="F517" i="2"/>
  <c r="F38" i="23"/>
  <c r="G38" i="23" s="1"/>
  <c r="G117" i="38" s="1"/>
  <c r="G58" i="38"/>
  <c r="F99" i="29"/>
  <c r="I168" i="1"/>
  <c r="F99" i="38"/>
  <c r="G89" i="38"/>
  <c r="G90" i="38"/>
  <c r="T12" i="26"/>
  <c r="T11" i="26"/>
  <c r="S6" i="26"/>
  <c r="S9" i="26"/>
  <c r="S11" i="26"/>
  <c r="S12" i="26"/>
  <c r="T14" i="26"/>
  <c r="T6" i="26"/>
  <c r="T13" i="26"/>
  <c r="T9" i="26"/>
  <c r="T7" i="26"/>
  <c r="S8" i="26"/>
  <c r="T10" i="26"/>
  <c r="T8" i="26"/>
  <c r="S13" i="26"/>
  <c r="S14" i="26"/>
  <c r="S7" i="26"/>
  <c r="S10" i="26"/>
  <c r="G47" i="38"/>
  <c r="Z36" i="26" l="1"/>
  <c r="AA36" i="26" s="1"/>
  <c r="G144" i="29" s="1"/>
  <c r="Z45" i="26"/>
  <c r="AA45" i="26" s="1"/>
  <c r="G153" i="29" s="1"/>
  <c r="Z34" i="26"/>
  <c r="AA34" i="26" s="1"/>
  <c r="G142" i="29" s="1"/>
  <c r="Z47" i="26"/>
  <c r="AA47" i="26" s="1"/>
  <c r="I45" i="26" s="1"/>
  <c r="Z39" i="26"/>
  <c r="AA39" i="26" s="1"/>
  <c r="G244" i="1" s="1"/>
  <c r="Z23" i="26"/>
  <c r="AA23" i="26" s="1"/>
  <c r="E152" i="29" s="1"/>
  <c r="Z26" i="26"/>
  <c r="AA26" i="26" s="1"/>
  <c r="E155" i="29" s="1"/>
  <c r="Z31" i="26"/>
  <c r="AA31" i="26" s="1"/>
  <c r="I29" i="26" s="1"/>
  <c r="Z32" i="26"/>
  <c r="AA32" i="26" s="1"/>
  <c r="I30" i="26" s="1"/>
  <c r="Z27" i="26"/>
  <c r="AA27" i="26" s="1"/>
  <c r="G135" i="29" s="1"/>
  <c r="Z25" i="26"/>
  <c r="AA25" i="26" s="1"/>
  <c r="D251" i="1" s="1"/>
  <c r="Z24" i="26"/>
  <c r="AA24" i="26" s="1"/>
  <c r="D250" i="1" s="1"/>
  <c r="Z42" i="26"/>
  <c r="AA42" i="26" s="1"/>
  <c r="G247" i="1" s="1"/>
  <c r="Z40" i="26"/>
  <c r="AA40" i="26" s="1"/>
  <c r="G148" i="29" s="1"/>
  <c r="W17" i="26"/>
  <c r="Z17" i="26" s="1"/>
  <c r="AA17" i="26" s="1"/>
  <c r="F518" i="2"/>
  <c r="F58" i="23"/>
  <c r="G58" i="23" s="1"/>
  <c r="G118" i="38" s="1"/>
  <c r="I43" i="26"/>
  <c r="G249" i="1"/>
  <c r="G152" i="29"/>
  <c r="I42" i="26"/>
  <c r="Z35" i="26"/>
  <c r="AA35" i="26" s="1"/>
  <c r="Z28" i="26"/>
  <c r="AA28" i="26" s="1"/>
  <c r="W46" i="26"/>
  <c r="Z46" i="26" s="1"/>
  <c r="AA46" i="26" s="1"/>
  <c r="W21" i="26"/>
  <c r="Z21" i="26" s="1"/>
  <c r="AA21" i="26" s="1"/>
  <c r="W8" i="26"/>
  <c r="Z8" i="26" s="1"/>
  <c r="AA8" i="26" s="1"/>
  <c r="Z37" i="26"/>
  <c r="AA37" i="26" s="1"/>
  <c r="G252" i="1"/>
  <c r="W12" i="26"/>
  <c r="Z12" i="26" s="1"/>
  <c r="AA12" i="26" s="1"/>
  <c r="W11" i="26"/>
  <c r="Z11" i="26" s="1"/>
  <c r="AA11" i="26" s="1"/>
  <c r="W14" i="26"/>
  <c r="Z14" i="26" s="1"/>
  <c r="AA14" i="26" s="1"/>
  <c r="W9" i="26"/>
  <c r="Z9" i="26" s="1"/>
  <c r="AA9" i="26" s="1"/>
  <c r="W19" i="26"/>
  <c r="Z19" i="26" s="1"/>
  <c r="AA19" i="26" s="1"/>
  <c r="Z33" i="26"/>
  <c r="AA33" i="26" s="1"/>
  <c r="W15" i="26"/>
  <c r="Z15" i="26" s="1"/>
  <c r="AA15" i="26" s="1"/>
  <c r="W7" i="26"/>
  <c r="Z7" i="26" s="1"/>
  <c r="AA7" i="26" s="1"/>
  <c r="W13" i="26"/>
  <c r="Z13" i="26" s="1"/>
  <c r="AA13" i="26" s="1"/>
  <c r="W6" i="26"/>
  <c r="Z6" i="26" s="1"/>
  <c r="AA6" i="26" s="1"/>
  <c r="I34" i="26"/>
  <c r="G241" i="1"/>
  <c r="Z29" i="26"/>
  <c r="AA29" i="26" s="1"/>
  <c r="W10" i="26"/>
  <c r="Z10" i="26" s="1"/>
  <c r="AA10" i="26" s="1"/>
  <c r="I39" i="26"/>
  <c r="G149" i="29"/>
  <c r="G246" i="1"/>
  <c r="W20" i="26"/>
  <c r="Z20" i="26" s="1"/>
  <c r="AA20" i="26" s="1"/>
  <c r="W18" i="26"/>
  <c r="Z18" i="26" s="1"/>
  <c r="AA18" i="26" s="1"/>
  <c r="W22" i="26"/>
  <c r="Z22" i="26" s="1"/>
  <c r="AA22" i="26" s="1"/>
  <c r="Z43" i="26"/>
  <c r="AA43" i="26" s="1"/>
  <c r="Z30" i="26"/>
  <c r="AA30" i="26" s="1"/>
  <c r="G146" i="29"/>
  <c r="I36" i="26"/>
  <c r="G243" i="1"/>
  <c r="W16" i="26"/>
  <c r="Z16" i="26" s="1"/>
  <c r="AA16" i="26" s="1"/>
  <c r="F520" i="2"/>
  <c r="D252" i="1" l="1"/>
  <c r="I37" i="26"/>
  <c r="G250" i="1"/>
  <c r="G147" i="29"/>
  <c r="E45" i="26"/>
  <c r="G155" i="29"/>
  <c r="G139" i="29"/>
  <c r="G236" i="1"/>
  <c r="G239" i="1"/>
  <c r="I32" i="26"/>
  <c r="D249" i="1"/>
  <c r="E42" i="26"/>
  <c r="E43" i="26"/>
  <c r="G237" i="1"/>
  <c r="E153" i="29"/>
  <c r="G140" i="29"/>
  <c r="E44" i="26"/>
  <c r="G232" i="1"/>
  <c r="I25" i="26"/>
  <c r="I40" i="26"/>
  <c r="G150" i="29"/>
  <c r="E154" i="29"/>
  <c r="I38" i="26"/>
  <c r="G245" i="1"/>
  <c r="D237" i="1"/>
  <c r="E140" i="29"/>
  <c r="E30" i="26"/>
  <c r="E29" i="26"/>
  <c r="D236" i="1"/>
  <c r="E139" i="29"/>
  <c r="E34" i="26"/>
  <c r="E144" i="29"/>
  <c r="D241" i="1"/>
  <c r="E28" i="26"/>
  <c r="D235" i="1"/>
  <c r="E138" i="29"/>
  <c r="E39" i="26"/>
  <c r="D246" i="1"/>
  <c r="E149" i="29"/>
  <c r="E136" i="29"/>
  <c r="D233" i="1"/>
  <c r="E26" i="26"/>
  <c r="G234" i="1"/>
  <c r="I27" i="26"/>
  <c r="G137" i="29"/>
  <c r="E31" i="26"/>
  <c r="D238" i="1"/>
  <c r="E141" i="29"/>
  <c r="I28" i="26"/>
  <c r="G235" i="1"/>
  <c r="G138" i="29"/>
  <c r="I35" i="26"/>
  <c r="G242" i="1"/>
  <c r="G145" i="29"/>
  <c r="G154" i="29"/>
  <c r="G251" i="1"/>
  <c r="I44" i="26"/>
  <c r="E36" i="26"/>
  <c r="D243" i="1"/>
  <c r="E146" i="29"/>
  <c r="I41" i="26"/>
  <c r="G151" i="29"/>
  <c r="G248" i="1"/>
  <c r="F519" i="2"/>
  <c r="F16" i="23"/>
  <c r="G16" i="23" s="1"/>
  <c r="E41" i="26"/>
  <c r="E151" i="29"/>
  <c r="D248" i="1"/>
  <c r="E25" i="26"/>
  <c r="D232" i="1"/>
  <c r="E135" i="29"/>
  <c r="I26" i="26"/>
  <c r="G233" i="1"/>
  <c r="G136" i="29"/>
  <c r="D240" i="1"/>
  <c r="E33" i="26"/>
  <c r="E143" i="29"/>
  <c r="I33" i="26"/>
  <c r="G143" i="29"/>
  <c r="G240" i="1"/>
  <c r="E150" i="29"/>
  <c r="D247" i="1"/>
  <c r="E40" i="26"/>
  <c r="E35" i="26"/>
  <c r="E145" i="29"/>
  <c r="D242" i="1"/>
  <c r="E37" i="26"/>
  <c r="D244" i="1"/>
  <c r="E147" i="29"/>
  <c r="E142" i="29"/>
  <c r="E32" i="26"/>
  <c r="D239" i="1"/>
  <c r="E27" i="26"/>
  <c r="E137" i="29"/>
  <c r="D234" i="1"/>
  <c r="I31" i="26"/>
  <c r="G238" i="1"/>
  <c r="G141" i="29"/>
  <c r="E38" i="26"/>
  <c r="E148" i="29"/>
  <c r="D245" i="1"/>
  <c r="G116" i="38" l="1"/>
  <c r="F797" i="2" l="1"/>
  <c r="F773" i="2"/>
  <c r="F816" i="2" l="1"/>
  <c r="F32" i="25"/>
  <c r="G32" i="25" s="1"/>
  <c r="F50" i="25"/>
  <c r="G50" i="25" s="1"/>
  <c r="F33" i="25"/>
  <c r="G33" i="25" s="1"/>
  <c r="F73" i="3"/>
  <c r="G73" i="3" s="1"/>
  <c r="F51" i="25"/>
  <c r="G51" i="25" s="1"/>
  <c r="F818" i="2"/>
  <c r="F812" i="2"/>
  <c r="F832" i="2"/>
  <c r="F96" i="2"/>
  <c r="F95" i="2"/>
  <c r="F546" i="2"/>
  <c r="F94" i="2"/>
  <c r="F545" i="2"/>
  <c r="F47" i="25" l="1"/>
  <c r="G47" i="25" s="1"/>
  <c r="F60" i="25"/>
  <c r="G60" i="25" s="1"/>
  <c r="F45" i="3"/>
  <c r="G45" i="3" s="1"/>
  <c r="F29" i="25"/>
  <c r="G29" i="25" s="1"/>
  <c r="F791" i="2"/>
  <c r="F34" i="12"/>
  <c r="G34" i="12" s="1"/>
  <c r="F58" i="18"/>
  <c r="G58" i="18" s="1"/>
  <c r="F31" i="25"/>
  <c r="G31" i="25" s="1"/>
  <c r="F61" i="25"/>
  <c r="G61" i="25" s="1"/>
  <c r="F17" i="15"/>
  <c r="G17" i="15" s="1"/>
  <c r="F17" i="16"/>
  <c r="G17" i="16" s="1"/>
  <c r="F63" i="3"/>
  <c r="G63" i="3" s="1"/>
  <c r="F49" i="25"/>
  <c r="G49" i="25" s="1"/>
  <c r="F56" i="11"/>
  <c r="G56" i="11" s="1"/>
  <c r="F78" i="16"/>
  <c r="G78" i="16" s="1"/>
  <c r="F36" i="3"/>
  <c r="G36" i="3" s="1"/>
  <c r="F70" i="18"/>
  <c r="G70" i="18" s="1"/>
  <c r="F15" i="18"/>
  <c r="G15" i="18" s="1"/>
  <c r="F68" i="11"/>
  <c r="G68" i="11" s="1"/>
  <c r="F45" i="11"/>
  <c r="G45" i="11" s="1"/>
  <c r="F54" i="3"/>
  <c r="G54" i="3" s="1"/>
  <c r="F31" i="15"/>
  <c r="G31" i="15" s="1"/>
  <c r="F123" i="15"/>
  <c r="G123" i="15" s="1"/>
  <c r="F48" i="15"/>
  <c r="G48" i="15" s="1"/>
  <c r="F76" i="20"/>
  <c r="G76" i="20" s="1"/>
  <c r="F55" i="12"/>
  <c r="G55" i="12" s="1"/>
  <c r="F59" i="16"/>
  <c r="G59" i="16" s="1"/>
  <c r="F113" i="15"/>
  <c r="G113" i="15" s="1"/>
  <c r="F74" i="15"/>
  <c r="G74" i="15" s="1"/>
  <c r="F81" i="18"/>
  <c r="G81" i="18" s="1"/>
  <c r="F100" i="15"/>
  <c r="G100" i="15" s="1"/>
  <c r="F32" i="17"/>
  <c r="G32" i="17" s="1"/>
  <c r="F135" i="15"/>
  <c r="G135" i="15" s="1"/>
  <c r="F48" i="16"/>
  <c r="G48" i="16" s="1"/>
  <c r="F26" i="18"/>
  <c r="G26" i="18" s="1"/>
  <c r="F44" i="12"/>
  <c r="G44" i="12" s="1"/>
  <c r="F48" i="17"/>
  <c r="G48" i="17" s="1"/>
  <c r="F16" i="14"/>
  <c r="G16" i="14" s="1"/>
  <c r="F18" i="12"/>
  <c r="G18" i="12" s="1"/>
  <c r="F34" i="11"/>
  <c r="G34" i="11" s="1"/>
  <c r="F112" i="11"/>
  <c r="G112" i="11" s="1"/>
  <c r="F737" i="2"/>
  <c r="F16" i="25"/>
  <c r="G16" i="25" s="1"/>
  <c r="F18" i="11"/>
  <c r="G18" i="11" s="1"/>
  <c r="F33" i="16"/>
  <c r="G33" i="16" s="1"/>
  <c r="F49" i="18"/>
  <c r="G49" i="18" s="1"/>
  <c r="F17" i="17"/>
  <c r="G17" i="17" s="1"/>
  <c r="F37" i="18"/>
  <c r="G37" i="18" s="1"/>
  <c r="F148" i="15"/>
  <c r="G148" i="15" s="1"/>
  <c r="F85" i="15"/>
  <c r="G85" i="15" s="1"/>
  <c r="F61" i="15"/>
  <c r="G61" i="15" s="1"/>
  <c r="F59" i="14"/>
  <c r="G59" i="14" s="1"/>
  <c r="F16" i="9"/>
  <c r="G16" i="9" s="1"/>
  <c r="F16" i="7"/>
  <c r="G16" i="7" s="1"/>
  <c r="F63" i="10"/>
  <c r="G63" i="10" s="1"/>
  <c r="F82" i="7"/>
  <c r="G82" i="7" s="1"/>
  <c r="F59" i="6"/>
  <c r="G59" i="6" s="1"/>
  <c r="I20" i="38" s="1"/>
  <c r="F104" i="6"/>
  <c r="G104" i="6" s="1"/>
  <c r="I23" i="38" s="1"/>
  <c r="F42" i="7"/>
  <c r="G42" i="7" s="1"/>
  <c r="F85" i="11"/>
  <c r="G85" i="11" s="1"/>
  <c r="F146" i="6"/>
  <c r="G146" i="6" s="1"/>
  <c r="I26" i="38" s="1"/>
  <c r="F41" i="5"/>
  <c r="G41" i="5" s="1"/>
  <c r="I15" i="38" s="1"/>
  <c r="F41" i="9"/>
  <c r="G41" i="9" s="1"/>
  <c r="F73" i="6"/>
  <c r="G73" i="6" s="1"/>
  <c r="I21" i="38" s="1"/>
  <c r="F95" i="7"/>
  <c r="G95" i="7" s="1"/>
  <c r="F111" i="10"/>
  <c r="G111" i="10" s="1"/>
  <c r="F67" i="12"/>
  <c r="G67" i="12" s="1"/>
  <c r="F96" i="20"/>
  <c r="G96" i="20" s="1"/>
  <c r="F88" i="10"/>
  <c r="G88" i="10" s="1"/>
  <c r="F77" i="10"/>
  <c r="G77" i="10" s="1"/>
  <c r="F13" i="13"/>
  <c r="G13" i="13" s="1"/>
  <c r="F77" i="12"/>
  <c r="G77" i="12" s="1"/>
  <c r="F17" i="8"/>
  <c r="G17" i="8" s="1"/>
  <c r="F25" i="13"/>
  <c r="G25" i="13" s="1"/>
  <c r="F48" i="14"/>
  <c r="G48" i="14" s="1"/>
  <c r="F132" i="6"/>
  <c r="G132" i="6" s="1"/>
  <c r="I25" i="38" s="1"/>
  <c r="F31" i="6"/>
  <c r="G31" i="6" s="1"/>
  <c r="I18" i="38" s="1"/>
  <c r="F56" i="7"/>
  <c r="G56" i="7" s="1"/>
  <c r="I30" i="38" s="1"/>
  <c r="F786" i="2"/>
  <c r="F89" i="6"/>
  <c r="G89" i="6" s="1"/>
  <c r="F54" i="5"/>
  <c r="G54" i="5" s="1"/>
  <c r="F38" i="14"/>
  <c r="G38" i="14" s="1"/>
  <c r="F69" i="7"/>
  <c r="G69" i="7" s="1"/>
  <c r="F15" i="5"/>
  <c r="G15" i="5" s="1"/>
  <c r="F99" i="10"/>
  <c r="G99" i="10" s="1"/>
  <c r="F53" i="10"/>
  <c r="G53" i="10" s="1"/>
  <c r="F27" i="10"/>
  <c r="G27" i="10" s="1"/>
  <c r="F138" i="7"/>
  <c r="G138" i="7" s="1"/>
  <c r="I36" i="38" s="1"/>
  <c r="F45" i="6"/>
  <c r="G45" i="6" s="1"/>
  <c r="I19" i="38" s="1"/>
  <c r="F15" i="10"/>
  <c r="G15" i="10" s="1"/>
  <c r="F29" i="7"/>
  <c r="G29" i="7" s="1"/>
  <c r="F106" i="20"/>
  <c r="G106" i="20" s="1"/>
  <c r="F54" i="9"/>
  <c r="G54" i="9" s="1"/>
  <c r="F42" i="20"/>
  <c r="G42" i="20" s="1"/>
  <c r="F17" i="25"/>
  <c r="G17" i="25" s="1"/>
  <c r="F118" i="6"/>
  <c r="G118" i="6" s="1"/>
  <c r="I24" i="38" s="1"/>
  <c r="F122" i="7"/>
  <c r="G122" i="7" s="1"/>
  <c r="I35" i="38" s="1"/>
  <c r="F40" i="10"/>
  <c r="G40" i="10" s="1"/>
  <c r="F108" i="7"/>
  <c r="G108" i="7" s="1"/>
  <c r="F28" i="9"/>
  <c r="G28" i="9" s="1"/>
  <c r="F28" i="5"/>
  <c r="G28" i="5" s="1"/>
  <c r="I14" i="38" s="1"/>
  <c r="F101" i="11"/>
  <c r="G101" i="11" s="1"/>
  <c r="I57" i="38" s="1"/>
  <c r="F26" i="14"/>
  <c r="G26" i="14" s="1"/>
  <c r="F53" i="20"/>
  <c r="G53" i="20" s="1"/>
  <c r="F17" i="6"/>
  <c r="G17" i="6" s="1"/>
  <c r="I17" i="38" s="1"/>
  <c r="F117" i="20"/>
  <c r="G117" i="20" s="1"/>
  <c r="F35" i="21"/>
  <c r="G35" i="21" s="1"/>
  <c r="I111" i="38" s="1"/>
  <c r="F30" i="25"/>
  <c r="G30" i="25" s="1"/>
  <c r="F24" i="23"/>
  <c r="G24" i="23" s="1"/>
  <c r="F51" i="21"/>
  <c r="G51" i="21" s="1"/>
  <c r="F19" i="22"/>
  <c r="G19" i="22" s="1"/>
  <c r="I113" i="38" s="1"/>
  <c r="F67" i="23"/>
  <c r="G67" i="23" s="1"/>
  <c r="F81" i="23"/>
  <c r="G81" i="23" s="1"/>
  <c r="F810" i="2"/>
  <c r="F33" i="22"/>
  <c r="G33" i="22" s="1"/>
  <c r="I114" i="38" s="1"/>
  <c r="F72" i="3"/>
  <c r="G72" i="3" s="1"/>
  <c r="F15" i="24"/>
  <c r="G15" i="24" s="1"/>
  <c r="F20" i="21"/>
  <c r="G20" i="21" s="1"/>
  <c r="I110" i="38" s="1"/>
  <c r="F44" i="23"/>
  <c r="G44" i="23" s="1"/>
  <c r="F48" i="25"/>
  <c r="G48" i="25" s="1"/>
  <c r="G6" i="5" l="1"/>
  <c r="I13" i="38"/>
  <c r="I64" i="38"/>
  <c r="G70" i="12"/>
  <c r="I56" i="38"/>
  <c r="G71" i="11"/>
  <c r="I93" i="38"/>
  <c r="G29" i="18"/>
  <c r="I61" i="38"/>
  <c r="G37" i="12"/>
  <c r="I74" i="38"/>
  <c r="G34" i="15"/>
  <c r="G57" i="3"/>
  <c r="I11" i="38"/>
  <c r="I117" i="38"/>
  <c r="G29" i="23"/>
  <c r="G59" i="7"/>
  <c r="I31" i="38"/>
  <c r="I65" i="38"/>
  <c r="G6" i="13"/>
  <c r="I29" i="38"/>
  <c r="G32" i="7"/>
  <c r="I88" i="38"/>
  <c r="G6" i="17"/>
  <c r="G18" i="18"/>
  <c r="I92" i="38"/>
  <c r="G116" i="15"/>
  <c r="I80" i="38"/>
  <c r="I83" i="38"/>
  <c r="G6" i="16"/>
  <c r="G109" i="20"/>
  <c r="I109" i="38"/>
  <c r="I101" i="38"/>
  <c r="G26" i="20"/>
  <c r="I69" i="38"/>
  <c r="G29" i="14"/>
  <c r="I47" i="38"/>
  <c r="G66" i="10"/>
  <c r="G40" i="18"/>
  <c r="I94" i="38"/>
  <c r="I86" i="38"/>
  <c r="G36" i="16"/>
  <c r="I73" i="38"/>
  <c r="G20" i="15"/>
  <c r="I72" i="38"/>
  <c r="G8" i="15"/>
  <c r="I115" i="38"/>
  <c r="G6" i="24"/>
  <c r="I41" i="38"/>
  <c r="G44" i="9"/>
  <c r="I16" i="38"/>
  <c r="G44" i="5"/>
  <c r="I48" i="38"/>
  <c r="G80" i="10"/>
  <c r="I84" i="38"/>
  <c r="G20" i="16"/>
  <c r="G126" i="15"/>
  <c r="I81" i="38"/>
  <c r="G48" i="3"/>
  <c r="I10" i="38"/>
  <c r="G66" i="3"/>
  <c r="I12" i="38"/>
  <c r="I102" i="38"/>
  <c r="G45" i="20"/>
  <c r="G99" i="20"/>
  <c r="I108" i="38"/>
  <c r="I22" i="38"/>
  <c r="G76" i="6"/>
  <c r="G87" i="20"/>
  <c r="I107" i="38"/>
  <c r="G72" i="7"/>
  <c r="I32" i="38"/>
  <c r="I51" i="38"/>
  <c r="G6" i="11"/>
  <c r="I89" i="38"/>
  <c r="G20" i="17"/>
  <c r="I53" i="38"/>
  <c r="G37" i="11"/>
  <c r="G19" i="14"/>
  <c r="I68" i="38"/>
  <c r="G19" i="7"/>
  <c r="I28" i="38"/>
  <c r="I63" i="38"/>
  <c r="G58" i="12"/>
  <c r="I46" i="38"/>
  <c r="G54" i="10"/>
  <c r="I120" i="38"/>
  <c r="I78" i="38"/>
  <c r="G90" i="15"/>
  <c r="G59" i="11"/>
  <c r="I55" i="38"/>
  <c r="G50" i="18"/>
  <c r="I95" i="38"/>
  <c r="I42" i="38"/>
  <c r="G6" i="10"/>
  <c r="I50" i="38"/>
  <c r="G102" i="10"/>
  <c r="I27" i="38"/>
  <c r="G6" i="7"/>
  <c r="G73" i="18"/>
  <c r="I97" i="38"/>
  <c r="I91" i="38"/>
  <c r="G6" i="18"/>
  <c r="I60" i="38"/>
  <c r="G21" i="12"/>
  <c r="I119" i="38"/>
  <c r="G72" i="23"/>
  <c r="I33" i="38"/>
  <c r="G85" i="7"/>
  <c r="I38" i="38"/>
  <c r="G6" i="9"/>
  <c r="I58" i="38"/>
  <c r="G104" i="11"/>
  <c r="I76" i="38"/>
  <c r="G66" i="15"/>
  <c r="G61" i="18"/>
  <c r="I96" i="38"/>
  <c r="I118" i="38"/>
  <c r="G49" i="23"/>
  <c r="I39" i="38"/>
  <c r="G19" i="9"/>
  <c r="I71" i="38"/>
  <c r="G51" i="14"/>
  <c r="G21" i="11"/>
  <c r="I52" i="38"/>
  <c r="G103" i="15"/>
  <c r="I79" i="38"/>
  <c r="I8" i="38"/>
  <c r="G30" i="3"/>
  <c r="I121" i="38"/>
  <c r="G20" i="25"/>
  <c r="G98" i="7"/>
  <c r="I34" i="38"/>
  <c r="I43" i="38"/>
  <c r="G18" i="10"/>
  <c r="G41" i="14"/>
  <c r="I70" i="38"/>
  <c r="I40" i="38"/>
  <c r="G31" i="9"/>
  <c r="G49" i="15"/>
  <c r="I75" i="38"/>
  <c r="I59" i="38"/>
  <c r="G6" i="12"/>
  <c r="I87" i="38"/>
  <c r="G50" i="16"/>
  <c r="G62" i="16"/>
  <c r="I85" i="38"/>
  <c r="G39" i="3"/>
  <c r="I9" i="38"/>
  <c r="G39" i="21"/>
  <c r="I112" i="38"/>
  <c r="G30" i="10"/>
  <c r="I44" i="38"/>
  <c r="I45" i="38"/>
  <c r="G43" i="10"/>
  <c r="I66" i="38"/>
  <c r="G16" i="13"/>
  <c r="G77" i="15"/>
  <c r="I77" i="38"/>
  <c r="I67" i="38"/>
  <c r="G6" i="14"/>
  <c r="I62" i="38"/>
  <c r="G47" i="12"/>
  <c r="I54" i="38"/>
  <c r="G48" i="11"/>
  <c r="I123" i="38"/>
  <c r="G53" i="25"/>
  <c r="I116" i="38"/>
  <c r="G8" i="23"/>
  <c r="I49" i="38"/>
  <c r="G91" i="10"/>
  <c r="G6" i="8"/>
  <c r="I37" i="38"/>
  <c r="I82" i="38"/>
  <c r="G138" i="15"/>
  <c r="I90" i="38"/>
  <c r="G35" i="17"/>
  <c r="I105" i="38"/>
  <c r="G71" i="20"/>
  <c r="I122" i="38"/>
  <c r="F115" i="29" l="1"/>
  <c r="I196" i="1"/>
  <c r="F115" i="38"/>
  <c r="I109" i="1"/>
  <c r="F69" i="38"/>
  <c r="F69" i="29"/>
  <c r="I145" i="1"/>
  <c r="F88" i="29"/>
  <c r="F88" i="38"/>
  <c r="F74" i="29"/>
  <c r="I119" i="1"/>
  <c r="F74" i="38"/>
  <c r="F32" i="38"/>
  <c r="I46" i="1"/>
  <c r="F32" i="29"/>
  <c r="I12" i="1"/>
  <c r="F10" i="29"/>
  <c r="F10" i="38"/>
  <c r="F72" i="38"/>
  <c r="I117" i="1"/>
  <c r="F72" i="29"/>
  <c r="F101" i="29"/>
  <c r="I170" i="1"/>
  <c r="F101" i="38"/>
  <c r="I43" i="1"/>
  <c r="F29" i="29"/>
  <c r="F29" i="38"/>
  <c r="F61" i="29"/>
  <c r="F61" i="38"/>
  <c r="I93" i="1"/>
  <c r="F42" i="38"/>
  <c r="F42" i="29"/>
  <c r="I66" i="1"/>
  <c r="F90" i="38"/>
  <c r="F90" i="29"/>
  <c r="I147" i="1"/>
  <c r="F28" i="38"/>
  <c r="I42" i="1"/>
  <c r="F28" i="29"/>
  <c r="F107" i="38"/>
  <c r="I176" i="1"/>
  <c r="F107" i="29"/>
  <c r="F81" i="29"/>
  <c r="F81" i="38"/>
  <c r="I132" i="1"/>
  <c r="F45" i="29"/>
  <c r="F45" i="38"/>
  <c r="I69" i="1"/>
  <c r="F95" i="29"/>
  <c r="I156" i="1"/>
  <c r="F95" i="38"/>
  <c r="I32" i="1"/>
  <c r="F22" i="38"/>
  <c r="F22" i="29"/>
  <c r="F84" i="38"/>
  <c r="I139" i="1"/>
  <c r="F84" i="29"/>
  <c r="I118" i="1"/>
  <c r="F73" i="38"/>
  <c r="F73" i="29"/>
  <c r="F65" i="38"/>
  <c r="I101" i="1"/>
  <c r="F65" i="29"/>
  <c r="F93" i="29"/>
  <c r="F93" i="38"/>
  <c r="I154" i="1"/>
  <c r="I214" i="1"/>
  <c r="F119" i="38"/>
  <c r="F119" i="29"/>
  <c r="F60" i="38"/>
  <c r="F60" i="29"/>
  <c r="I92" i="1"/>
  <c r="I60" i="1"/>
  <c r="F40" i="29"/>
  <c r="F40" i="38"/>
  <c r="F76" i="38"/>
  <c r="I124" i="1"/>
  <c r="F76" i="29"/>
  <c r="F91" i="29"/>
  <c r="I152" i="1"/>
  <c r="F91" i="38"/>
  <c r="I108" i="1"/>
  <c r="F68" i="29"/>
  <c r="F68" i="38"/>
  <c r="I178" i="1"/>
  <c r="F109" i="29"/>
  <c r="F109" i="38"/>
  <c r="F105" i="29"/>
  <c r="F105" i="38"/>
  <c r="I174" i="1"/>
  <c r="F112" i="38"/>
  <c r="F112" i="29"/>
  <c r="I185" i="1"/>
  <c r="F55" i="29"/>
  <c r="F55" i="38"/>
  <c r="I83" i="1"/>
  <c r="I81" i="1"/>
  <c r="F53" i="38"/>
  <c r="F53" i="29"/>
  <c r="F48" i="29"/>
  <c r="F48" i="38"/>
  <c r="I72" i="1"/>
  <c r="F86" i="29"/>
  <c r="F86" i="38"/>
  <c r="I141" i="1"/>
  <c r="I138" i="1"/>
  <c r="F83" i="38"/>
  <c r="F83" i="29"/>
  <c r="F56" i="29"/>
  <c r="F56" i="38"/>
  <c r="I84" i="1"/>
  <c r="F121" i="29"/>
  <c r="F121" i="38"/>
  <c r="I220" i="1"/>
  <c r="F54" i="29"/>
  <c r="I82" i="1"/>
  <c r="F54" i="38"/>
  <c r="F75" i="29"/>
  <c r="I120" i="1"/>
  <c r="F75" i="38"/>
  <c r="F58" i="29"/>
  <c r="F58" i="38"/>
  <c r="I86" i="1"/>
  <c r="I129" i="1"/>
  <c r="F78" i="29"/>
  <c r="F78" i="38"/>
  <c r="I177" i="1"/>
  <c r="F108" i="29"/>
  <c r="F108" i="38"/>
  <c r="F31" i="29"/>
  <c r="F31" i="38"/>
  <c r="I45" i="1"/>
  <c r="F63" i="29"/>
  <c r="F63" i="38"/>
  <c r="I95" i="1"/>
  <c r="F62" i="38"/>
  <c r="I94" i="1"/>
  <c r="F62" i="29"/>
  <c r="F9" i="38"/>
  <c r="F9" i="29"/>
  <c r="I11" i="1"/>
  <c r="F70" i="38"/>
  <c r="F70" i="29"/>
  <c r="I110" i="1"/>
  <c r="F52" i="38"/>
  <c r="I80" i="1"/>
  <c r="F52" i="29"/>
  <c r="F97" i="38"/>
  <c r="I158" i="1"/>
  <c r="F97" i="29"/>
  <c r="F89" i="38"/>
  <c r="I146" i="1"/>
  <c r="F89" i="29"/>
  <c r="I171" i="1"/>
  <c r="F102" i="38"/>
  <c r="F102" i="29"/>
  <c r="I22" i="1"/>
  <c r="F16" i="29"/>
  <c r="F16" i="38"/>
  <c r="F117" i="29"/>
  <c r="I206" i="1"/>
  <c r="F117" i="38"/>
  <c r="I96" i="1"/>
  <c r="F64" i="38"/>
  <c r="F64" i="29"/>
  <c r="F118" i="29"/>
  <c r="F118" i="38"/>
  <c r="I210" i="1"/>
  <c r="F49" i="29"/>
  <c r="F49" i="38"/>
  <c r="I73" i="1"/>
  <c r="I67" i="1"/>
  <c r="F43" i="38"/>
  <c r="F43" i="29"/>
  <c r="F71" i="29"/>
  <c r="F71" i="38"/>
  <c r="I111" i="1"/>
  <c r="F38" i="29"/>
  <c r="F38" i="38"/>
  <c r="I58" i="1"/>
  <c r="I41" i="1"/>
  <c r="F27" i="29"/>
  <c r="F27" i="38"/>
  <c r="F94" i="38"/>
  <c r="F94" i="29"/>
  <c r="I155" i="1"/>
  <c r="I131" i="1"/>
  <c r="F80" i="38"/>
  <c r="F80" i="29"/>
  <c r="I48" i="1"/>
  <c r="F34" i="38"/>
  <c r="F34" i="29"/>
  <c r="F123" i="38"/>
  <c r="I222" i="1"/>
  <c r="F123" i="29"/>
  <c r="I10" i="1"/>
  <c r="F8" i="38"/>
  <c r="F8" i="29"/>
  <c r="I157" i="1"/>
  <c r="F96" i="29"/>
  <c r="F96" i="38"/>
  <c r="I130" i="1"/>
  <c r="F79" i="38"/>
  <c r="F79" i="29"/>
  <c r="F37" i="29"/>
  <c r="I53" i="1"/>
  <c r="F37" i="38"/>
  <c r="F77" i="38"/>
  <c r="I125" i="1"/>
  <c r="F77" i="29"/>
  <c r="F85" i="38"/>
  <c r="F85" i="29"/>
  <c r="I140" i="1"/>
  <c r="F46" i="38"/>
  <c r="I70" i="1"/>
  <c r="F46" i="29"/>
  <c r="F51" i="38"/>
  <c r="F51" i="29"/>
  <c r="I79" i="1"/>
  <c r="F41" i="29"/>
  <c r="I61" i="1"/>
  <c r="F41" i="38"/>
  <c r="F47" i="29"/>
  <c r="F47" i="38"/>
  <c r="I71" i="1"/>
  <c r="I91" i="1"/>
  <c r="F59" i="29"/>
  <c r="F59" i="38"/>
  <c r="F44" i="29"/>
  <c r="I68" i="1"/>
  <c r="F44" i="38"/>
  <c r="I133" i="1"/>
  <c r="F82" i="38"/>
  <c r="F82" i="29"/>
  <c r="F67" i="29"/>
  <c r="I107" i="1"/>
  <c r="F67" i="38"/>
  <c r="F116" i="38"/>
  <c r="I202" i="1"/>
  <c r="F116" i="29"/>
  <c r="F66" i="29"/>
  <c r="I102" i="1"/>
  <c r="F66" i="38"/>
  <c r="F87" i="29"/>
  <c r="I142" i="1"/>
  <c r="F87" i="38"/>
  <c r="F39" i="29"/>
  <c r="F39" i="38"/>
  <c r="I59" i="1"/>
  <c r="F33" i="38"/>
  <c r="F33" i="29"/>
  <c r="I47" i="1"/>
  <c r="I74" i="1"/>
  <c r="F50" i="29"/>
  <c r="F50" i="38"/>
  <c r="I14" i="1"/>
  <c r="F12" i="38"/>
  <c r="F12" i="29"/>
  <c r="F92" i="29"/>
  <c r="I153" i="1"/>
  <c r="F92" i="38"/>
  <c r="F11" i="29"/>
  <c r="F11" i="38"/>
  <c r="I13" i="1"/>
  <c r="F13" i="38"/>
  <c r="F13" i="29"/>
  <c r="I19" i="1"/>
  <c r="F47" i="2" l="1"/>
  <c r="F48" i="2" l="1"/>
  <c r="F124" i="6"/>
  <c r="G124" i="6" s="1"/>
  <c r="F12" i="2"/>
  <c r="F9" i="6"/>
  <c r="G9" i="6" s="1"/>
  <c r="F138" i="6"/>
  <c r="G138" i="6" s="1"/>
  <c r="F110" i="6"/>
  <c r="G110" i="6" s="1"/>
  <c r="F20" i="20"/>
  <c r="G20" i="20" s="1"/>
  <c r="F21" i="5"/>
  <c r="G21" i="5" s="1"/>
  <c r="F31" i="21"/>
  <c r="G31" i="21" s="1"/>
  <c r="F42" i="25"/>
  <c r="G42" i="25" s="1"/>
  <c r="F65" i="6"/>
  <c r="G65" i="6" s="1"/>
  <c r="F9" i="25"/>
  <c r="G9" i="25" s="1"/>
  <c r="F15" i="22"/>
  <c r="G15" i="22" s="1"/>
  <c r="F34" i="5"/>
  <c r="G34" i="5" s="1"/>
  <c r="F37" i="6"/>
  <c r="G37" i="6" s="1"/>
  <c r="F132" i="7"/>
  <c r="G132" i="7" s="1"/>
  <c r="F92" i="11"/>
  <c r="G92" i="11" s="1"/>
  <c r="F116" i="7"/>
  <c r="G116" i="7" s="1"/>
  <c r="F48" i="7"/>
  <c r="G48" i="7" s="1"/>
  <c r="F23" i="6"/>
  <c r="G23" i="6" s="1"/>
  <c r="F16" i="21"/>
  <c r="G16" i="21" s="1"/>
  <c r="F95" i="6"/>
  <c r="G95" i="6" s="1"/>
  <c r="F51" i="6"/>
  <c r="G51" i="6" s="1"/>
  <c r="F29" i="22"/>
  <c r="G29" i="22" s="1"/>
  <c r="F17" i="2"/>
  <c r="F18" i="2"/>
  <c r="F10" i="2"/>
  <c r="F9" i="2"/>
  <c r="F13" i="2"/>
  <c r="F8" i="2"/>
  <c r="F11" i="2"/>
  <c r="F19" i="2"/>
  <c r="F45" i="2"/>
  <c r="F46" i="2"/>
  <c r="G114" i="38" l="1"/>
  <c r="G22" i="22"/>
  <c r="G120" i="38"/>
  <c r="G6" i="25"/>
  <c r="G20" i="38"/>
  <c r="G48" i="6"/>
  <c r="G21" i="38"/>
  <c r="G62" i="6"/>
  <c r="G23" i="38"/>
  <c r="G92" i="6"/>
  <c r="G122" i="38"/>
  <c r="G36" i="25"/>
  <c r="G110" i="38"/>
  <c r="G6" i="21"/>
  <c r="G111" i="38"/>
  <c r="G23" i="21"/>
  <c r="G18" i="38"/>
  <c r="G20" i="6"/>
  <c r="G14" i="38"/>
  <c r="G18" i="5"/>
  <c r="G30" i="38"/>
  <c r="G45" i="7"/>
  <c r="G16" i="20"/>
  <c r="G100" i="38"/>
  <c r="G35" i="38"/>
  <c r="G111" i="7"/>
  <c r="G24" i="38"/>
  <c r="G107" i="6"/>
  <c r="G113" i="38"/>
  <c r="G6" i="22"/>
  <c r="F7" i="2"/>
  <c r="G57" i="38"/>
  <c r="G88" i="11"/>
  <c r="G26" i="38"/>
  <c r="G135" i="6"/>
  <c r="G36" i="38"/>
  <c r="G125" i="7"/>
  <c r="G17" i="38"/>
  <c r="G6" i="6"/>
  <c r="G19" i="38"/>
  <c r="G34" i="6"/>
  <c r="F6" i="2"/>
  <c r="G15" i="38"/>
  <c r="G31" i="5"/>
  <c r="G25" i="38"/>
  <c r="G121" i="6"/>
  <c r="I35" i="1" l="1"/>
  <c r="F25" i="38"/>
  <c r="F25" i="29"/>
  <c r="F100" i="38"/>
  <c r="I169" i="1"/>
  <c r="F100" i="29"/>
  <c r="I33" i="1"/>
  <c r="F23" i="29"/>
  <c r="F23" i="38"/>
  <c r="F57" i="29"/>
  <c r="I85" i="1"/>
  <c r="F57" i="38"/>
  <c r="I30" i="1"/>
  <c r="F20" i="38"/>
  <c r="F20" i="29"/>
  <c r="F24" i="38"/>
  <c r="F24" i="29"/>
  <c r="I34" i="1"/>
  <c r="F120" i="29"/>
  <c r="F120" i="38"/>
  <c r="I219" i="1"/>
  <c r="F26" i="29"/>
  <c r="I36" i="1"/>
  <c r="F26" i="38"/>
  <c r="F15" i="29"/>
  <c r="F15" i="38"/>
  <c r="I21" i="1"/>
  <c r="I44" i="1"/>
  <c r="F30" i="29"/>
  <c r="F30" i="38"/>
  <c r="I20" i="1"/>
  <c r="F14" i="38"/>
  <c r="F14" i="29"/>
  <c r="F18" i="38"/>
  <c r="F18" i="29"/>
  <c r="I28" i="1"/>
  <c r="I31" i="1"/>
  <c r="F21" i="29"/>
  <c r="F21" i="38"/>
  <c r="F113" i="38"/>
  <c r="F113" i="29"/>
  <c r="I190" i="1"/>
  <c r="F17" i="38"/>
  <c r="F17" i="29"/>
  <c r="I27" i="1"/>
  <c r="I50" i="1"/>
  <c r="F36" i="29"/>
  <c r="F36" i="38"/>
  <c r="I49" i="1"/>
  <c r="F35" i="29"/>
  <c r="F35" i="38"/>
  <c r="I183" i="1"/>
  <c r="F110" i="38"/>
  <c r="F110" i="29"/>
  <c r="F114" i="38"/>
  <c r="I191" i="1"/>
  <c r="F114" i="29"/>
  <c r="F122" i="38"/>
  <c r="I221" i="1"/>
  <c r="F122" i="29"/>
  <c r="F852" i="2"/>
  <c r="F853" i="2" s="1"/>
  <c r="F19" i="38"/>
  <c r="I29" i="1"/>
  <c r="F19" i="29"/>
  <c r="I184" i="1"/>
  <c r="F111" i="29"/>
  <c r="F111" i="38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<sst xmlns="http://schemas.openxmlformats.org/spreadsheetml/2006/main" count="6841" uniqueCount="2044">
  <si>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</si>
  <si>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</si>
  <si>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</si>
  <si>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</si>
  <si>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</si>
  <si>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</si>
  <si>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</si>
  <si>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</si>
  <si>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</si>
  <si>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</si>
  <si>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</si>
  <si>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</si>
  <si>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</si>
  <si>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</si>
  <si>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</si>
  <si>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</si>
  <si>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</si>
  <si>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</si>
  <si>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</si>
  <si>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</si>
  <si>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</si>
  <si>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</si>
  <si>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</si>
  <si>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</si>
  <si>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</si>
  <si>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</si>
  <si>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</si>
  <si>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</si>
  <si>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</si>
  <si>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</si>
  <si>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</si>
  <si>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</si>
  <si>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</si>
  <si>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</si>
  <si>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</si>
  <si>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</si>
  <si>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</si>
  <si>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</si>
  <si>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</si>
  <si>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</si>
  <si>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</si>
  <si>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</si>
  <si>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</si>
  <si>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</si>
  <si>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</si>
  <si>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</si>
  <si>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</si>
  <si>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</si>
  <si>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</si>
  <si>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</si>
  <si>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</si>
  <si>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</si>
  <si>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</si>
  <si>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</si>
  <si>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</si>
  <si>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</si>
  <si>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</si>
  <si>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</si>
  <si>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</si>
  <si>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</si>
  <si>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</si>
  <si>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</si>
  <si>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</si>
  <si>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</si>
  <si>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</si>
  <si>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</si>
  <si>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</si>
  <si>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</si>
  <si>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</si>
  <si>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</si>
  <si>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</si>
  <si>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</si>
  <si>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</si>
  <si>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</si>
  <si>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</si>
  <si>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</si>
  <si>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</si>
  <si>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</si>
  <si>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</si>
  <si>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</si>
  <si>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</si>
  <si>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</si>
  <si>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</si>
  <si>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</si>
  <si>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</si>
  <si>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</si>
  <si>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</si>
  <si>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</si>
  <si>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</si>
  <si>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</si>
  <si>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</si>
  <si>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</si>
  <si>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</si>
  <si>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</si>
  <si>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</si>
  <si>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</si>
  <si>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</si>
  <si>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</si>
  <si>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</si>
  <si>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</si>
  <si>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</si>
  <si>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</si>
  <si>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</si>
  <si>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</si>
  <si>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</si>
  <si>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</si>
  <si>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</si>
  <si>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</si>
  <si>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</si>
  <si>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</si>
  <si>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</si>
  <si>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</si>
  <si>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</si>
  <si>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</si>
  <si>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</si>
  <si>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</si>
  <si>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</si>
  <si>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</si>
  <si>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</si>
  <si>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</si>
  <si>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</si>
  <si>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</si>
  <si>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</si>
  <si>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</si>
  <si>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</si>
  <si>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</si>
  <si>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</si>
  <si>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</si>
  <si>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</si>
  <si>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</si>
  <si>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</si>
  <si>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</si>
  <si>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</si>
  <si>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</si>
  <si>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</si>
  <si>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</si>
  <si>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</si>
  <si>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</si>
  <si>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</si>
  <si>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</si>
  <si>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</si>
  <si>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</si>
  <si>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</si>
  <si>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</si>
  <si>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</si>
  <si>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</si>
  <si>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</si>
  <si>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</si>
  <si>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</si>
  <si>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</si>
  <si>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</si>
  <si>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</si>
  <si>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</si>
  <si>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</si>
  <si>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</si>
  <si>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</si>
  <si>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</si>
  <si>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</si>
  <si>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</si>
  <si>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</si>
  <si>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</si>
  <si>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</si>
  <si>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</si>
  <si>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</si>
  <si>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</si>
  <si>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</si>
  <si>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</si>
  <si>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</si>
  <si>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</si>
  <si>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</si>
  <si>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</si>
  <si>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</si>
  <si>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</si>
  <si>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</si>
  <si>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</si>
  <si>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</si>
  <si>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</si>
  <si>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</si>
  <si>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</si>
  <si>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</si>
  <si>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</si>
  <si>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</si>
  <si>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</si>
  <si>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</si>
  <si>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</si>
  <si>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</si>
  <si>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</si>
  <si>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</si>
  <si>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</si>
  <si>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</si>
  <si>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</si>
  <si>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</si>
  <si>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</si>
  <si>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</si>
  <si>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</si>
  <si>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</si>
  <si>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</si>
  <si>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</si>
  <si>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</si>
  <si>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</si>
  <si>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</si>
  <si>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</si>
  <si>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</si>
  <si>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</si>
  <si>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</si>
  <si>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</si>
  <si>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</si>
  <si>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</si>
  <si>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</si>
  <si>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</si>
  <si>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</si>
  <si>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</si>
  <si>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</si>
  <si>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</si>
  <si>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</si>
  <si>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</si>
  <si>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</si>
  <si>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</si>
  <si>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</si>
  <si>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</si>
  <si>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</si>
  <si>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</si>
  <si>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</si>
  <si>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</si>
  <si>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</si>
  <si>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</si>
  <si>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</si>
  <si>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</si>
  <si>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</si>
  <si>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</si>
  <si>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</si>
  <si>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</si>
  <si>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</si>
  <si>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</si>
  <si>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</si>
  <si>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</si>
  <si>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</si>
  <si>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</si>
  <si>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</si>
  <si>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</si>
  <si>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</si>
  <si>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</si>
  <si>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</si>
  <si>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</si>
  <si>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</si>
  <si>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</si>
  <si>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</si>
  <si>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</si>
  <si>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</si>
  <si>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</si>
  <si>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</si>
  <si>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</si>
  <si>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</si>
  <si>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</si>
  <si>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</si>
  <si>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</si>
  <si>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</si>
  <si>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</si>
  <si>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</si>
  <si>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</si>
  <si>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</si>
  <si>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</si>
  <si>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</si>
  <si>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</si>
  <si>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</si>
  <si>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</si>
  <si>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</si>
  <si>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</si>
  <si>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</si>
  <si>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</si>
  <si>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</si>
  <si>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</si>
  <si>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</si>
  <si>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</si>
  <si>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</si>
  <si>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</si>
  <si>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</si>
  <si>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</si>
  <si>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</si>
  <si>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</si>
  <si>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</si>
  <si>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</si>
  <si>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</si>
  <si>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</si>
  <si>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</si>
  <si>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</si>
  <si>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</si>
  <si>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</si>
  <si>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</si>
  <si>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</si>
  <si>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</si>
  <si>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</si>
  <si>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</si>
  <si>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</si>
  <si>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</si>
  <si>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</si>
  <si>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</si>
  <si>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</si>
  <si>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</si>
  <si>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</si>
  <si>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</si>
  <si>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</si>
  <si>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</si>
  <si>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</si>
  <si>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</si>
  <si>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</si>
  <si>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</si>
  <si>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</si>
  <si>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</si>
  <si>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</si>
  <si>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</si>
  <si>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</si>
  <si>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</si>
  <si>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</si>
  <si>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</si>
  <si>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</si>
  <si>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</si>
  <si>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</si>
  <si>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</si>
  <si>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</si>
  <si>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</si>
  <si>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</si>
  <si>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</si>
  <si>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</si>
  <si>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</si>
  <si>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</si>
  <si>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</si>
  <si>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</si>
  <si>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</si>
  <si>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</si>
  <si>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</si>
  <si>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</si>
  <si>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</si>
  <si>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</si>
  <si>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</si>
  <si>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</si>
  <si>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</si>
  <si>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</si>
  <si>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</si>
  <si>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</si>
  <si>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</si>
  <si>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</si>
  <si>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</si>
  <si>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</si>
  <si>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</si>
  <si>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</si>
  <si>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</si>
  <si>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</si>
  <si>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</si>
  <si>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</si>
  <si>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</si>
  <si>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</si>
  <si>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</si>
  <si>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</si>
  <si>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</si>
  <si>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</si>
  <si>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</si>
  <si>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</si>
  <si>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</si>
  <si>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</si>
  <si>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</si>
  <si>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</si>
  <si>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</si>
  <si>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</si>
  <si>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</si>
  <si>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</si>
  <si>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</si>
  <si>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</si>
  <si>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</si>
  <si>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</si>
  <si>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</si>
  <si>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</si>
  <si>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</si>
  <si>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</si>
  <si>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</si>
  <si>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</si>
  <si>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</si>
  <si>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</si>
  <si>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</si>
  <si>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</si>
  <si>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</si>
  <si>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</si>
  <si>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</si>
  <si>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</si>
  <si>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</si>
  <si>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</si>
  <si>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</si>
  <si>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</si>
  <si>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</si>
  <si>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</si>
  <si>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</si>
  <si>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</si>
  <si>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</si>
  <si>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</si>
  <si>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</si>
  <si>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</si>
  <si>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</si>
  <si>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</si>
  <si>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</si>
  <si>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</si>
  <si>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</si>
  <si>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</si>
  <si>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</si>
  <si>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</si>
  <si>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</si>
  <si>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</si>
  <si>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</si>
  <si>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</si>
  <si>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</si>
  <si>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</si>
  <si>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</si>
  <si>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</si>
  <si>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</si>
  <si>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</si>
  <si>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</si>
  <si>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</si>
  <si>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</si>
  <si>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</si>
  <si>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</si>
  <si>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</si>
  <si>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</si>
  <si>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</si>
  <si>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</si>
  <si>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</si>
  <si>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</si>
  <si>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</si>
  <si>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</si>
  <si>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</si>
  <si>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</si>
  <si>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</si>
  <si>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</si>
  <si>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</si>
  <si>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</si>
  <si>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</si>
  <si>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</si>
  <si>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</si>
  <si>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</si>
  <si>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</si>
  <si>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</si>
  <si>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</si>
  <si>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</si>
  <si>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</si>
  <si>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</si>
  <si>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</si>
  <si>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</si>
  <si>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</si>
  <si>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</si>
  <si>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</si>
  <si>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</si>
  <si>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</si>
  <si>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</si>
  <si>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</si>
  <si>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</si>
  <si>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</si>
  <si>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</si>
  <si>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</si>
  <si>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</si>
  <si>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</si>
  <si>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</si>
  <si>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</si>
  <si>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</si>
  <si>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</si>
  <si>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</si>
  <si>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</si>
  <si>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</si>
  <si>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</si>
  <si>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</si>
  <si>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</si>
  <si>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</si>
  <si>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</si>
  <si>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</si>
  <si>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</si>
  <si>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</si>
  <si>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</si>
  <si>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</si>
  <si>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</si>
  <si>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</si>
  <si>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</si>
  <si>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</si>
  <si>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</si>
  <si>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</si>
  <si>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</si>
  <si>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</si>
  <si>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</si>
  <si>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</si>
  <si>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</si>
  <si>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</si>
  <si>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</si>
  <si>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</si>
  <si>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</si>
  <si>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</si>
  <si>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</si>
  <si>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</si>
  <si>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</si>
  <si>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</si>
  <si>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</si>
  <si>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</si>
  <si>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</si>
  <si>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</si>
  <si>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</si>
  <si>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</si>
  <si>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</si>
  <si>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</si>
  <si>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</si>
  <si>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</si>
  <si>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</si>
  <si>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</si>
  <si>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</si>
  <si>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</si>
  <si>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</si>
  <si>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</si>
  <si>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</si>
  <si>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</si>
  <si>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</si>
  <si>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</si>
  <si>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</si>
  <si>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</si>
  <si>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</si>
  <si>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</si>
  <si>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</si>
  <si>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</si>
  <si>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</si>
  <si>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</si>
  <si>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</si>
  <si>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</si>
  <si>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</si>
  <si>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</si>
  <si>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</si>
  <si>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</si>
  <si>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</si>
  <si>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</si>
  <si>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</si>
  <si>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</si>
  <si>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</si>
  <si>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</si>
  <si>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</si>
  <si>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</si>
  <si>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</si>
  <si>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</si>
  <si>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</si>
  <si>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</si>
  <si>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</si>
  <si>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</si>
  <si>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</si>
  <si>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</si>
  <si>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</si>
  <si>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</si>
  <si>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</si>
  <si>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</si>
  <si>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</si>
  <si>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</si>
  <si>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</si>
  <si>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</si>
  <si>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</si>
  <si>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</si>
  <si>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</si>
  <si>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</si>
  <si>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</si>
  <si>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</si>
  <si>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</si>
  <si>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</si>
  <si>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</si>
  <si>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</si>
  <si>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</si>
  <si>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</si>
  <si>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</si>
  <si>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</si>
  <si>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</si>
  <si>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</si>
  <si>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</si>
  <si>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</si>
  <si>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</si>
  <si>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</si>
  <si>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</si>
  <si>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</si>
  <si>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</si>
  <si>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</si>
  <si>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</si>
  <si>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</si>
  <si>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</si>
  <si>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</si>
  <si>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</si>
  <si>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</si>
  <si>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</si>
  <si>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</si>
  <si>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</si>
  <si>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</si>
  <si>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</si>
  <si>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</si>
  <si>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</si>
  <si>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</si>
  <si>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</si>
  <si>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</si>
  <si>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</si>
  <si>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</si>
  <si>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</si>
  <si>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</si>
  <si>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</si>
  <si>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</si>
  <si>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</si>
  <si>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</si>
  <si>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</si>
  <si>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</si>
  <si>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</si>
  <si>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</si>
  <si>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</si>
  <si>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</si>
  <si>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</si>
  <si>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</si>
  <si>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</si>
  <si>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</si>
  <si>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</si>
  <si>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</si>
  <si>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</si>
  <si>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</si>
  <si>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</si>
  <si>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</si>
  <si>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</si>
  <si>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</si>
  <si>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</si>
  <si>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</si>
  <si>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</si>
  <si>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</si>
  <si>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</si>
  <si>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</si>
  <si>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</si>
  <si>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</si>
  <si>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</si>
  <si>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</si>
  <si>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</si>
  <si>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</si>
  <si>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</si>
  <si>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</si>
  <si>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</si>
  <si>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</si>
  <si>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</si>
  <si>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</si>
  <si>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</si>
  <si>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</si>
  <si>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</si>
  <si>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</si>
  <si>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</si>
  <si>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</si>
  <si>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</si>
  <si>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</si>
  <si>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</si>
  <si>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</si>
  <si>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</si>
  <si>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</si>
  <si>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</si>
  <si>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</si>
  <si>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</si>
  <si>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</si>
  <si>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</si>
  <si>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</si>
  <si>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</si>
  <si>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</si>
  <si>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</si>
  <si>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</si>
  <si>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</si>
  <si>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</si>
  <si>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</si>
  <si>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</si>
  <si>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</si>
  <si>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</si>
  <si>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</si>
  <si>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</si>
  <si>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</si>
  <si>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</si>
  <si>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</si>
  <si>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</si>
  <si>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</si>
  <si>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</si>
  <si>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</si>
  <si>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</si>
  <si>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</si>
  <si>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</si>
  <si>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</si>
  <si>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</si>
  <si>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</si>
  <si>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</si>
  <si>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</si>
  <si>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</si>
  <si>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</si>
  <si>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</si>
  <si>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</si>
  <si>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</si>
  <si>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</si>
  <si>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</si>
  <si>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</si>
  <si>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</si>
  <si>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</si>
  <si>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</si>
  <si>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</si>
  <si>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</si>
  <si>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</si>
  <si>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</si>
  <si>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</si>
  <si>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</si>
  <si>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</si>
  <si>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</si>
  <si>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</si>
  <si>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</si>
  <si>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</si>
  <si>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</si>
  <si>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</si>
  <si>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</si>
  <si>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</si>
  <si>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</si>
  <si>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</si>
  <si>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</si>
  <si>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</si>
  <si>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</si>
  <si>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</si>
  <si>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</si>
  <si>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</si>
  <si>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</si>
  <si>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</si>
  <si>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</si>
  <si>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</si>
  <si>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</si>
  <si>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</si>
  <si>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</si>
  <si>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</si>
  <si>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</si>
  <si>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</si>
  <si>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</si>
  <si>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</si>
  <si>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</si>
  <si>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</si>
  <si>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</si>
  <si>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</si>
  <si>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</si>
  <si>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</si>
  <si>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</si>
  <si>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</si>
  <si>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</si>
  <si>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</si>
  <si>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</si>
  <si>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</si>
  <si>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</si>
  <si>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</si>
  <si>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</si>
  <si>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</si>
  <si>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</si>
  <si>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</si>
  <si>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</si>
  <si>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</si>
  <si>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</si>
  <si>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</si>
  <si>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</si>
  <si>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</si>
  <si>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</si>
  <si>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</si>
  <si>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</si>
  <si>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</si>
  <si>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</si>
  <si>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</si>
  <si>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</si>
  <si>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</si>
  <si>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</si>
  <si>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</si>
  <si>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</si>
  <si>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</si>
  <si>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</si>
  <si>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</si>
  <si>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</si>
  <si>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</si>
  <si>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</si>
  <si>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</si>
  <si>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</si>
  <si>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</si>
  <si>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</si>
  <si>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</si>
  <si>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</si>
  <si>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</si>
  <si>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</si>
  <si>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</si>
  <si>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</si>
  <si>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</si>
  <si>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</si>
  <si>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</si>
  <si>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</si>
  <si>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</si>
  <si>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</si>
  <si>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</si>
  <si>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</si>
  <si>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</si>
  <si>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</si>
  <si>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</si>
  <si>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</si>
  <si>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</si>
  <si>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</si>
  <si>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</si>
  <si>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</si>
  <si>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</si>
  <si>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</si>
  <si>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</si>
  <si>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</si>
  <si>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</si>
  <si>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</si>
  <si>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</si>
  <si>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</si>
  <si>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</si>
  <si>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</si>
  <si>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</si>
  <si>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</si>
  <si>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</si>
  <si>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</si>
  <si>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</si>
  <si>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</si>
  <si>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</si>
  <si>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</si>
  <si>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</si>
  <si>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</si>
  <si>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</si>
  <si>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</si>
  <si>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</si>
  <si>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</si>
  <si>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</si>
  <si>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</si>
  <si>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</si>
  <si>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</si>
  <si>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</si>
  <si>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</si>
  <si>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</si>
  <si>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</si>
  <si>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</si>
  <si>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</si>
  <si>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</si>
  <si>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</si>
  <si>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</si>
  <si>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</si>
  <si>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</si>
  <si>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</si>
  <si>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</si>
  <si>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</si>
  <si>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</si>
  <si>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</si>
  <si>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</si>
  <si>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</si>
  <si>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</si>
  <si>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</si>
  <si>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</si>
  <si>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</si>
  <si>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</si>
  <si>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</si>
  <si>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</si>
  <si>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</si>
  <si>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</si>
  <si>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</si>
  <si>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</si>
  <si>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</si>
  <si>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</si>
  <si>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</si>
  <si>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</si>
  <si>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</si>
  <si>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</si>
  <si>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</si>
  <si>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</si>
  <si>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</si>
  <si>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</si>
  <si>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</si>
  <si>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</si>
  <si>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</si>
  <si>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</si>
  <si>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</si>
  <si>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</si>
  <si>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</si>
  <si>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</si>
  <si>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</si>
  <si>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</si>
  <si>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</si>
  <si>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</si>
  <si>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</si>
  <si>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</si>
  <si>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</si>
  <si>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</si>
  <si>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</si>
  <si>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</si>
  <si>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</si>
  <si>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</si>
  <si>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</si>
  <si>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</si>
  <si>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</si>
  <si>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</si>
  <si>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</si>
  <si>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</si>
  <si>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</si>
  <si>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</si>
  <si>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</si>
  <si>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</si>
  <si>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</si>
  <si>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</si>
  <si>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</si>
  <si>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</si>
  <si>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</si>
  <si>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</si>
  <si>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</si>
  <si>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</si>
  <si>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</si>
  <si>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</si>
  <si>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</si>
  <si>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</si>
  <si>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</si>
  <si>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</si>
  <si>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</si>
  <si>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</si>
  <si>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</si>
  <si>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</si>
  <si>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</si>
  <si>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</si>
  <si>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</si>
  <si>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</si>
  <si>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</si>
  <si>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</si>
  <si>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</si>
  <si>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</si>
  <si>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</si>
  <si>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</si>
  <si>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</si>
  <si>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</si>
  <si>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</si>
  <si>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</si>
  <si>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</si>
  <si>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</si>
  <si>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</si>
  <si>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</si>
  <si>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</si>
  <si>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</si>
  <si>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</si>
  <si>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</si>
  <si>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</si>
  <si>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</si>
  <si>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</si>
  <si>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</si>
  <si>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</si>
  <si>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</si>
  <si>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</si>
  <si>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</si>
  <si>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</si>
  <si>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</si>
  <si>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</si>
  <si>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</si>
  <si>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</si>
  <si>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</si>
  <si>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</si>
  <si>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</si>
  <si>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</si>
  <si>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</si>
  <si>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</si>
  <si>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</si>
  <si>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</si>
  <si>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</si>
  <si>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</si>
  <si>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</si>
  <si>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</si>
  <si>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</si>
  <si>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</si>
  <si>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</si>
  <si>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</si>
  <si>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</si>
  <si>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</si>
  <si>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</si>
  <si>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</si>
  <si>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</si>
  <si>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</si>
  <si>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</si>
  <si>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</si>
  <si>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</si>
  <si>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</si>
  <si>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</si>
  <si>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</si>
  <si>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</si>
  <si>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</si>
  <si>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</si>
  <si>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</si>
  <si>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</si>
  <si>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</si>
  <si>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</si>
  <si>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</si>
  <si>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</si>
  <si>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</si>
  <si>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</si>
  <si>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</si>
  <si>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</si>
  <si>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</si>
  <si>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</si>
  <si>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</si>
  <si>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</si>
  <si>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</si>
  <si>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</si>
  <si>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</si>
  <si>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</si>
  <si>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</si>
  <si>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</si>
  <si>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</si>
  <si>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</si>
  <si>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</si>
  <si>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</si>
  <si>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</si>
  <si>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</si>
  <si>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</si>
  <si>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</si>
  <si>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</si>
  <si>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</si>
  <si>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</si>
  <si>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</si>
  <si>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</si>
  <si>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</si>
  <si>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</si>
  <si>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</si>
  <si>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</si>
  <si>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</si>
  <si>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</si>
  <si>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</si>
  <si>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</si>
  <si>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</si>
  <si>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</si>
  <si>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</si>
  <si>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</si>
  <si>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</si>
  <si>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</si>
  <si>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</si>
  <si>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</si>
  <si>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</si>
  <si>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</si>
  <si>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</si>
  <si>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</si>
  <si>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</si>
  <si>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</si>
  <si>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</si>
  <si>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</si>
  <si>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</si>
  <si>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</si>
  <si>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</si>
  <si>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</si>
  <si>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</si>
  <si>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</si>
  <si>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</si>
  <si>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</si>
  <si>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</si>
  <si>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</si>
  <si>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</si>
  <si>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</si>
  <si>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</si>
  <si>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</si>
  <si>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</si>
  <si>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</si>
  <si>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</si>
  <si>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</si>
  <si>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</si>
  <si>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</si>
  <si>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</si>
  <si>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</si>
  <si>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</si>
  <si>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</si>
  <si>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</si>
  <si>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</si>
  <si>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</si>
  <si>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</si>
  <si>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</si>
  <si>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</si>
  <si>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</si>
  <si>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</si>
  <si>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</si>
  <si>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</si>
  <si>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</si>
  <si>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</si>
  <si>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</si>
  <si>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</si>
  <si>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</si>
  <si>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</si>
  <si>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</si>
  <si>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</si>
  <si>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</si>
  <si>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</si>
  <si>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</si>
  <si>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</si>
  <si>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</si>
  <si>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</si>
  <si>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</si>
  <si>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</si>
  <si>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</si>
  <si>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</si>
  <si>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</si>
  <si>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</si>
  <si>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</si>
  <si>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</si>
  <si>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</si>
  <si>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</si>
  <si>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</si>
  <si>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</si>
  <si>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</si>
  <si>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</si>
  <si>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</si>
  <si>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</si>
  <si>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</si>
  <si>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</si>
  <si>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</si>
  <si>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</si>
  <si>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</si>
  <si>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</si>
  <si>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</si>
  <si>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</si>
  <si>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</si>
  <si>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</si>
  <si>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</si>
  <si>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</si>
  <si>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</si>
  <si>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</si>
  <si>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</si>
  <si>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</si>
  <si>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</si>
  <si>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</si>
  <si>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</si>
  <si>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</si>
  <si>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</si>
  <si>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</si>
  <si>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</si>
  <si>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</si>
  <si>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</si>
  <si>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</si>
  <si>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</si>
  <si>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</si>
  <si>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</si>
  <si>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</si>
  <si>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</si>
  <si>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</si>
  <si>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</si>
  <si>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</si>
  <si>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</si>
  <si>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</si>
  <si>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</si>
  <si>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</si>
  <si>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</si>
  <si>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</si>
  <si>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</si>
  <si>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</si>
  <si>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</si>
  <si>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</si>
  <si>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</si>
  <si>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</si>
  <si>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</si>
  <si>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</si>
  <si>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</si>
  <si>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</si>
  <si>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</si>
  <si>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</si>
  <si>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</si>
  <si>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</si>
  <si>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</si>
  <si>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</si>
  <si>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</si>
  <si>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</si>
  <si>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</si>
  <si>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</si>
  <si>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</si>
  <si>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</si>
  <si>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</si>
  <si>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</si>
  <si>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</si>
  <si>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</si>
  <si>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</si>
  <si>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</si>
  <si>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</si>
  <si>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</si>
  <si>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</si>
  <si>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</si>
  <si>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</si>
  <si>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</si>
  <si>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</si>
  <si>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</si>
  <si>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</si>
  <si>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</si>
  <si>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</si>
  <si>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</si>
  <si>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</si>
  <si>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</si>
  <si>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</si>
  <si>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</si>
  <si>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</si>
  <si>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</si>
  <si>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</si>
  <si>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</si>
  <si>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</si>
  <si>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</si>
  <si>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</si>
  <si>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</si>
  <si>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</si>
  <si>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</si>
  <si>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</si>
  <si>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</si>
  <si>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</si>
  <si>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</si>
  <si>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</si>
  <si>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</si>
  <si>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</si>
  <si>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</si>
  <si>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</si>
  <si>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</si>
  <si>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</si>
  <si>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</si>
  <si>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</si>
  <si>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</si>
  <si>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</si>
  <si>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</si>
  <si>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</si>
  <si>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</si>
  <si>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</si>
  <si>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</si>
  <si>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</si>
  <si>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</si>
  <si>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</si>
  <si>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</si>
  <si>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</si>
  <si>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</si>
  <si>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</si>
  <si>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</si>
  <si>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</si>
  <si>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</si>
  <si>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</si>
  <si>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</si>
  <si>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</si>
  <si>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</si>
  <si>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</si>
  <si>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</si>
  <si>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</si>
  <si>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</si>
  <si>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</si>
  <si>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</si>
  <si>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</si>
  <si>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</si>
  <si>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</si>
  <si>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</si>
  <si>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</si>
  <si>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</si>
  <si>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</si>
  <si>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</si>
  <si>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</si>
  <si>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</si>
  <si>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</si>
  <si>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</si>
  <si>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</si>
  <si>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</si>
  <si>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</si>
  <si>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</si>
  <si>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</si>
  <si>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</si>
  <si>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</si>
  <si>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</si>
  <si>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</si>
  <si>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</si>
  <si>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</si>
  <si>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</si>
  <si>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</si>
  <si>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</si>
  <si>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</si>
  <si>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</si>
  <si>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</si>
  <si>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</si>
  <si>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</si>
  <si>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</si>
  <si>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</si>
  <si>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</si>
  <si>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</si>
  <si>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</si>
  <si>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</si>
  <si>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</si>
  <si>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</si>
  <si>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</si>
  <si>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</si>
  <si>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</si>
  <si>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</si>
  <si>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</si>
  <si>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</si>
  <si>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</si>
  <si>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</si>
  <si>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</si>
  <si>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</si>
  <si>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</si>
  <si>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</si>
  <si>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</si>
  <si>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</si>
  <si>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</si>
  <si>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</si>
  <si>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</si>
  <si>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</si>
  <si>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</si>
  <si>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</si>
  <si>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</si>
  <si>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</si>
  <si>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</si>
  <si>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</si>
  <si>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</si>
  <si>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</si>
  <si>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</si>
  <si>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</si>
  <si>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</si>
  <si>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</si>
  <si>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</si>
  <si>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</si>
  <si>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</si>
  <si>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</si>
  <si>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</si>
  <si>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</si>
  <si>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</si>
  <si>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</si>
  <si>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</si>
  <si>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</si>
  <si>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</si>
  <si>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</si>
  <si>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</si>
  <si>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</si>
  <si>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</si>
  <si>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</si>
  <si>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</si>
  <si>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</si>
  <si>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</si>
  <si>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</si>
  <si>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</si>
  <si>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</si>
  <si>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</si>
  <si>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</si>
  <si>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</si>
  <si>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</si>
  <si>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</si>
  <si>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</si>
  <si>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</si>
  <si>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</si>
  <si>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</si>
  <si>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</si>
  <si>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</si>
  <si>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</si>
  <si>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</si>
  <si>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</si>
  <si>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</si>
  <si>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</si>
  <si>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</si>
  <si>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</si>
  <si>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</si>
  <si>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</si>
  <si>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</si>
  <si>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</si>
  <si>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</si>
  <si>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</si>
  <si>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</si>
  <si>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</si>
  <si>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</si>
  <si>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</si>
  <si>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</si>
  <si>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</si>
  <si>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</si>
  <si>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</si>
  <si>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</si>
  <si>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</si>
  <si>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</si>
  <si>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</si>
  <si>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</si>
  <si>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</si>
  <si>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</si>
  <si>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</si>
  <si>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</si>
  <si>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</si>
  <si>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</si>
  <si>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</si>
  <si>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</si>
  <si>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</si>
  <si>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</si>
  <si>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</si>
  <si>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</si>
  <si>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</si>
  <si>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</si>
  <si>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</si>
  <si>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</si>
  <si>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</si>
  <si>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</si>
  <si>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</si>
  <si>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</si>
  <si>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</si>
  <si>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</si>
  <si>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</si>
  <si>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</si>
  <si>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</si>
  <si>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</si>
  <si>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</si>
  <si>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</si>
  <si>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</si>
  <si>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</si>
  <si>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</si>
  <si>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</si>
  <si>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</si>
  <si>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</si>
  <si>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</si>
  <si>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</si>
  <si>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</si>
  <si>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</si>
  <si>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</si>
  <si>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</si>
  <si>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</si>
  <si>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</si>
  <si>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</si>
  <si>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</si>
  <si>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</si>
  <si>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</si>
  <si>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</si>
  <si>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</si>
  <si>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</si>
  <si>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</si>
  <si>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</si>
  <si>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</si>
  <si>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</si>
  <si>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</si>
  <si>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</si>
  <si>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</si>
  <si>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</si>
  <si>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</si>
  <si>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</si>
  <si>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</si>
  <si>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</si>
  <si>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</si>
  <si>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</si>
  <si>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</si>
  <si>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</si>
  <si>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</si>
  <si>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</si>
  <si>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</si>
  <si>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</si>
  <si>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</si>
  <si>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</si>
  <si>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</si>
  <si>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</si>
  <si>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</si>
  <si>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</si>
  <si>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</si>
  <si>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</si>
  <si>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</si>
  <si>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</si>
  <si>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</si>
  <si>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</si>
  <si>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</si>
  <si>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</si>
  <si>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</si>
  <si>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</si>
  <si>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</si>
  <si>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</si>
  <si>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</si>
  <si>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</si>
  <si>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</si>
  <si>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</si>
  <si>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</si>
  <si>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</si>
  <si>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</si>
  <si>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</si>
  <si>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</si>
  <si>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</si>
  <si>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</si>
  <si>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</si>
  <si>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</si>
  <si>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</si>
  <si>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</si>
  <si>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</si>
  <si>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</si>
  <si>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</si>
  <si>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</si>
  <si>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</si>
  <si>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</si>
  <si>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</si>
  <si>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</si>
  <si>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</si>
  <si>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</si>
  <si>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</si>
  <si>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</si>
  <si>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</si>
  <si>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</si>
  <si>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</si>
  <si>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</si>
  <si>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</si>
  <si>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</si>
  <si>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</si>
  <si>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</si>
  <si>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</si>
  <si>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</si>
  <si>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</si>
  <si>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</si>
  <si>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</si>
  <si>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</si>
  <si>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</si>
  <si>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</si>
  <si>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</si>
  <si>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</si>
  <si>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</si>
  <si>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</si>
  <si>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</si>
  <si>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</si>
  <si>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</si>
  <si>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</si>
  <si>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</si>
  <si>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</si>
  <si>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</si>
  <si>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</si>
  <si>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</si>
  <si>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</si>
  <si>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</si>
  <si>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</si>
  <si>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</si>
  <si>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</si>
  <si>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</si>
  <si>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</si>
  <si>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</si>
  <si>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</si>
  <si>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</si>
  <si>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</si>
  <si>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</si>
  <si>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</si>
  <si>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</si>
  <si>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</si>
  <si>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</si>
  <si>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</si>
  <si>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</si>
  <si>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</si>
  <si>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</si>
  <si>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</si>
  <si>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</si>
  <si>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</si>
  <si>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</si>
  <si>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</si>
  <si>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</si>
  <si>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</si>
  <si>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</si>
  <si>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</si>
  <si>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</si>
  <si>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</si>
  <si>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</si>
  <si>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</si>
  <si>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</si>
  <si>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</si>
  <si>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</si>
  <si>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</si>
  <si>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</si>
  <si>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</si>
  <si>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</si>
  <si>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</si>
  <si>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</si>
  <si>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</si>
  <si>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</si>
  <si>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</si>
  <si>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</si>
  <si>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</si>
  <si>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</si>
  <si>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</si>
  <si>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</si>
  <si>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</si>
  <si>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</si>
  <si>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</si>
  <si>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</si>
  <si>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</si>
  <si>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</si>
  <si>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</si>
  <si>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</si>
  <si>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</si>
  <si>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</si>
  <si>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</si>
  <si>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</si>
  <si>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</si>
  <si>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</si>
  <si>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</si>
  <si>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</si>
  <si>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</si>
  <si>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</si>
  <si>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</si>
  <si>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</si>
  <si>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</si>
  <si>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</si>
  <si>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</si>
  <si>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</si>
  <si>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</si>
  <si>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</si>
  <si>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</si>
  <si>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</si>
  <si>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</si>
  <si>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</si>
  <si>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</si>
  <si>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</si>
  <si>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</si>
  <si>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</si>
  <si>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</si>
  <si>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</si>
  <si>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</si>
  <si>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</si>
  <si>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</si>
  <si>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</si>
  <si>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</si>
  <si>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</si>
  <si>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</si>
  <si>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</si>
  <si>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</si>
  <si>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</si>
  <si>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</si>
  <si>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</si>
  <si>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</si>
  <si>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</si>
  <si>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</si>
  <si>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</si>
  <si>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</si>
  <si>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</si>
  <si>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</si>
  <si>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</si>
  <si>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</si>
  <si>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</si>
  <si>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</si>
  <si>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</si>
  <si>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</si>
  <si>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</si>
  <si>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</si>
  <si>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</si>
  <si>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</si>
  <si>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</si>
  <si>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</si>
  <si>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</si>
  <si>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</si>
  <si>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</si>
  <si>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</si>
  <si>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</si>
  <si>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</si>
  <si>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</si>
  <si>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</si>
  <si>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</si>
  <si>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</si>
  <si>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</si>
  <si>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</si>
  <si>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</si>
  <si>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</si>
  <si>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</si>
  <si>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</si>
  <si>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</si>
  <si>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</si>
  <si>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</si>
  <si>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</si>
  <si>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</si>
  <si>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</si>
  <si>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</si>
  <si>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</si>
  <si>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</si>
  <si>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</si>
  <si>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</si>
  <si>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</si>
  <si>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</si>
  <si>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</si>
  <si>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</si>
  <si>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</si>
  <si>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</si>
  <si>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</si>
  <si>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</si>
  <si>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</si>
  <si>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</si>
  <si>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</si>
  <si>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</si>
  <si>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</si>
  <si>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</si>
  <si>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</si>
  <si>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</si>
  <si>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</si>
  <si>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</si>
  <si>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</si>
  <si>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</si>
  <si>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</si>
  <si>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</si>
  <si>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</si>
  <si>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</si>
  <si>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</si>
  <si>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</si>
  <si>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</si>
  <si>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</si>
  <si>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</si>
  <si>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</si>
  <si>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</si>
  <si>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</si>
  <si>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</si>
  <si>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</si>
  <si>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</si>
  <si>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</si>
  <si>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</si>
  <si>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</si>
  <si>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</si>
  <si>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</si>
  <si>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</si>
  <si>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</si>
  <si>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</si>
  <si>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</si>
  <si>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</si>
  <si>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</si>
  <si>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</si>
  <si>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</si>
  <si>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</si>
  <si>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</si>
  <si>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</si>
  <si>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</si>
  <si>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</si>
  <si>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</si>
  <si>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</si>
  <si>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</si>
  <si>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</si>
  <si>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</si>
  <si>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</si>
  <si>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</si>
  <si>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</si>
  <si>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</si>
  <si>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</si>
  <si>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</si>
  <si>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</si>
  <si>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</si>
  <si>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</si>
  <si>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</si>
  <si>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</si>
  <si>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</si>
  <si>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</si>
  <si>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</si>
  <si>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</si>
  <si>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</si>
  <si>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</si>
  <si>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</si>
  <si>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</si>
  <si>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</si>
  <si>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</si>
  <si>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</si>
  <si>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</si>
  <si>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</si>
  <si>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</si>
  <si>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</si>
  <si>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</si>
  <si>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</si>
  <si>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</si>
  <si>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</si>
  <si>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</si>
  <si>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</si>
  <si>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</si>
  <si>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</si>
  <si>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</si>
  <si>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</si>
  <si>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</si>
  <si>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</si>
  <si>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</si>
  <si>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</si>
  <si>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</si>
  <si>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</si>
  <si>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</si>
  <si>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</si>
  <si>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</si>
  <si>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</si>
  <si>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</si>
  <si>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</si>
  <si>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</si>
  <si>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</si>
  <si>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</si>
  <si>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</si>
  <si>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</si>
  <si>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</si>
  <si>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</si>
  <si>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</si>
  <si>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</si>
  <si>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</si>
  <si>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</si>
  <si>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</si>
  <si>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</si>
  <si>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</si>
  <si>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</si>
  <si>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</si>
  <si>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</si>
  <si>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</si>
  <si>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</si>
  <si>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</si>
  <si>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</si>
  <si>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</si>
  <si>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</si>
  <si>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</si>
  <si>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</si>
  <si>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</si>
  <si>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</si>
  <si>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</si>
  <si>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</si>
  <si>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</si>
  <si>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</si>
  <si>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</si>
  <si>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</si>
  <si>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</si>
  <si>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</si>
  <si>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</si>
  <si>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</si>
  <si>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</si>
  <si>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</si>
  <si>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</si>
  <si>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</si>
  <si>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</si>
  <si>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</si>
  <si>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</si>
  <si>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</si>
  <si>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</si>
  <si>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</si>
  <si>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</si>
  <si>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</si>
  <si>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</si>
  <si>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</si>
  <si>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</si>
  <si>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</si>
  <si>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</si>
  <si>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</si>
  <si>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</si>
  <si>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</si>
  <si>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</si>
  <si>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</si>
  <si>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</si>
  <si>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</si>
  <si>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</si>
  <si>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</si>
  <si>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</si>
  <si>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</si>
  <si>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</si>
  <si>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</si>
  <si>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</si>
  <si>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</si>
  <si>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</si>
  <si>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</si>
  <si>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</si>
  <si>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</si>
  <si>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</si>
  <si>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</si>
  <si>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</si>
  <si>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</si>
  <si>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</si>
  <si>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</si>
  <si>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</si>
  <si>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</si>
  <si>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</si>
  <si>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</si>
  <si>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</si>
  <si>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</si>
  <si>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</si>
  <si>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</si>
  <si>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</si>
  <si>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</si>
  <si>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</si>
  <si>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</si>
  <si>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</si>
  <si>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</si>
  <si>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</si>
  <si>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</si>
  <si>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</si>
  <si>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</si>
  <si>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</si>
  <si>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</si>
  <si>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</si>
  <si>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</si>
  <si>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</si>
  <si>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</si>
  <si>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</si>
  <si>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</si>
  <si>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</si>
  <si>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</si>
  <si>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</si>
  <si>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</si>
  <si>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</si>
  <si>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</si>
  <si>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</si>
  <si>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</si>
  <si>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</si>
  <si>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</si>
  <si>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</si>
  <si>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</si>
  <si>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</si>
  <si>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</si>
  <si>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</si>
  <si>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</si>
  <si>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</si>
  <si>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</si>
  <si>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</si>
  <si>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</si>
  <si>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</si>
  <si>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</si>
  <si>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</si>
  <si>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</si>
  <si>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</si>
  <si>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</si>
  <si>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</si>
  <si>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</si>
  <si>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</si>
  <si>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</si>
  <si>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</si>
  <si>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</si>
  <si>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</si>
  <si>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</si>
  <si>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</si>
  <si>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</si>
  <si>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</si>
  <si>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</si>
  <si>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</si>
  <si>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</si>
  <si>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</si>
  <si>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</si>
  <si>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</si>
  <si>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</si>
  <si>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</si>
  <si>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</si>
  <si>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</si>
  <si>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</si>
  <si>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</si>
  <si>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</si>
  <si>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</si>
  <si>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</si>
  <si>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</si>
  <si>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</si>
  <si>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</si>
  <si>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</si>
  <si>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</si>
  <si>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</si>
  <si>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</si>
  <si>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</si>
  <si>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</si>
  <si>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</si>
  <si>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</si>
  <si>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</si>
  <si>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</si>
  <si>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</si>
  <si>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</si>
  <si>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</si>
  <si>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</si>
  <si>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</si>
  <si>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</si>
  <si>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</si>
  <si>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</si>
  <si>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</si>
  <si>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</si>
  <si>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</si>
  <si>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</si>
  <si>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</si>
  <si>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</si>
  <si>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</si>
  <si>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</si>
  <si>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</si>
  <si>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</si>
  <si>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</si>
  <si>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</si>
  <si>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</si>
  <si>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</si>
  <si>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</si>
  <si>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</si>
  <si>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</si>
  <si>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</si>
  <si>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</si>
  <si>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</si>
  <si>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</si>
  <si>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</si>
  <si>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</si>
  <si>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</si>
  <si>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</si>
  <si>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</si>
  <si>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</si>
  <si>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</si>
  <si>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</si>
  <si>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</si>
  <si>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</si>
  <si>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</si>
  <si>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</si>
  <si>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</si>
  <si>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</si>
  <si>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</si>
  <si>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</si>
  <si>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</si>
  <si>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</si>
  <si>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</si>
  <si>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</si>
  <si>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</si>
  <si>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</si>
  <si>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</si>
  <si>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</si>
  <si>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</si>
  <si>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</si>
  <si>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</si>
  <si>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</si>
  <si>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</si>
  <si>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</si>
  <si>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</si>
  <si>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</si>
  <si>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</si>
  <si>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</si>
  <si>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</si>
  <si>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</si>
  <si>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</si>
  <si>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</si>
  <si>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</si>
  <si>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</si>
  <si>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</si>
  <si>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</si>
  <si>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</si>
  <si>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</si>
  <si>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</si>
  <si>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</si>
  <si>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</si>
  <si>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</si>
  <si>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</si>
  <si>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</si>
  <si>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</si>
  <si>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</si>
  <si>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</si>
  <si>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</si>
  <si>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</si>
  <si>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</si>
  <si>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</si>
  <si>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</si>
  <si>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</si>
  <si>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</si>
  <si>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</si>
  <si>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</si>
  <si>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</si>
  <si>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</si>
  <si>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</si>
  <si>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</si>
  <si>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</si>
  <si>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</si>
  <si>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</si>
  <si>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</si>
  <si>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</si>
  <si>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</si>
  <si>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</si>
  <si>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</si>
  <si>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</si>
  <si>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</si>
  <si>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</si>
  <si>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</si>
  <si>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</si>
  <si>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</si>
  <si>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</si>
  <si>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</si>
  <si>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</si>
  <si>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</si>
  <si>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</si>
  <si>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</si>
  <si>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</si>
  <si>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</si>
  <si>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</si>
  <si>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</si>
  <si>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</si>
  <si>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FEBRERO 2026</t>
  </si>
  <si>
    <t>Precios de FEBRERO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</si>
</sst>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</cellXfs>
  <cellStyles count="12">
    <cellStyle name="Millares" xfId="1" builtinId="3"/>
    <cellStyle name="Millares 2" xfId="9" xr:uid="{00000000-0005-0000-0000-000001000000}"/>
    <cellStyle name="Moneda" xfId="2" builtinId="4"/>
    <cellStyle name="Normal" xfId="0" builtinId="0"/>
    <cellStyle name="Normal 2" xfId="10" xr:uid="{00000000-0005-0000-0000-000004000000}"/>
    <cellStyle name="Normal_Aux" xfId="4" xr:uid="{00000000-0005-0000-0000-000005000000}"/>
    <cellStyle name="Normal_Costo equipos" xfId="8" xr:uid="{00000000-0005-0000-0000-000006000000}"/>
    <cellStyle name="Normal_Hoja1" xfId="5" xr:uid="{00000000-0005-0000-0000-000007000000}"/>
    <cellStyle name="Normal_IN-01-10" xfId="7" xr:uid="{00000000-0005-0000-0000-000008000000}"/>
    <cellStyle name="Normal_IN-09-06" xfId="3" xr:uid="{00000000-0005-0000-0000-000009000000}"/>
    <cellStyle name="Normal_IN-11-08" xfId="6" xr:uid="{00000000-0005-0000-0000-00000A000000}"/>
    <cellStyle name="Porcentaje 2" xfId="11" xr:uid="{00000000-0005-0000-0000-00000B000000}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47625</xdr:rowOff>
    </xdr:from>
    <xdr:to>
      <xdr:col>4</xdr:col>
      <xdr:colOff>723901</xdr:colOff>
      <xdr:row>2</xdr:row>
      <xdr:rowOff>114221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B2:H736"/>
  <sheetViews>
    <sheetView tabSelected="1" topLeftCell="A97" zoomScaleNormal="100" workbookViewId="0">
      <selection activeCell="G12" sqref="G12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10"/>
      <c r="C3" s="310"/>
      <c r="D3" s="310"/>
      <c r="E3" s="310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7" t="s">
        <v>1752</v>
      </c>
      <c r="C6" s="308"/>
      <c r="D6" s="308"/>
      <c r="E6" s="309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240151.11803333135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05">
        <v>4421.0982028064327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05">
        <v>4554.648421392556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05">
        <v>4565.7043321027013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05">
        <v>4755.2189701415555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05">
        <v>5037.3369595086324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05">
        <v>4236.0272922457661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05">
        <v>4791.4518335079429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05">
        <v>4476151.32765231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05">
        <v>8065.6010311221162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05">
        <v>7798.4897425462432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05">
        <v>4753.7102500787914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05">
        <v>6772.4020194231571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05">
        <v>6462.5421751466201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05">
        <v>6068.2563639147702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05">
        <v>7367.1924325333748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05">
        <v>10801.387667894745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05">
        <v>22370.898902671404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05">
        <v>6191.730860921235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05">
        <v>6654.9718318405203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05">
        <v>374.55788615134736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05">
        <v>406.97988855269529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05">
        <v>8408.9590354713728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05">
        <v>36953.102008837508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05">
        <v>1888.8129707730045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05">
        <v>2210.0309112424079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05">
        <v>730.92434889608671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05">
        <v>1696.3876560615981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05">
        <v>9126.1552408444022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05">
        <v>326.86407280564623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05">
        <v>4833170.174968564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05">
        <v>5105.1699157865651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05">
        <v>5150.9853308300499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05">
        <v>11794.413280841518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05">
        <v>20156.967491192863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05">
        <v>45193.759428332814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05">
        <v>78629.541935722373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05">
        <v>15845.636924997296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05">
        <v>22227.960073948383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05">
        <v>1100.8717242533889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05">
        <v>6888.610299798399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05">
        <v>8855.4764640705198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05">
        <v>14189.870970288501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05">
        <v>4037.520263267706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05">
        <v>11512.30486749549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05">
        <v>10276.575844116001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05">
        <v>10748.31317251889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05">
        <v>8043.5073893257977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05">
        <v>5806.64505829871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05">
        <v>2964.5567683156532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05">
        <v>3058.7107793877685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05">
        <v>7161.8851770290403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05">
        <v>1849.5843295560337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05">
        <v>8502.1308267453787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05">
        <v>7351.648995510569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05">
        <v>6907.0695040866449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05">
        <v>300.15506486261864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05">
        <v>1563.775987674421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05">
        <v>9837.1328469181044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05">
        <v>2430.4077846196215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05">
        <v>11388.719817576162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05">
        <v>779.9392688698988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05">
        <v>6421.7211231669517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05">
        <v>47928.166968953592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05">
        <v>18600.554987258009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05">
        <v>36465.34470260291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05">
        <v>23184.31350032684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05">
        <v>29804.108469366645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05">
        <v>20338.323575088765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05">
        <v>26601.088729138461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05">
        <v>35605.832641184665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05">
        <v>23643.933641228679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05">
        <v>22274.153574341461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05">
        <v>20776.465046005891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05">
        <v>24983.032198805489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05">
        <v>20141.904969311247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05">
        <v>3590.8205031060033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05">
        <v>2126.5154128697359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05">
        <v>2909.8204111328264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05">
        <v>1402.6672419363063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05">
        <v>3184.3705465136245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05">
        <v>3542.0515254818561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05">
        <v>346018.0202780753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05">
        <v>25027.56054127543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05">
        <v>141081.17100227348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05">
        <v>657549.19362744736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05">
        <v>217070.45487474804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05">
        <v>738760.34247873782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05">
        <v>738760.34247873782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05">
        <v>651288.52127342357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05">
        <v>469783.77104869083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05">
        <v>550667.84972163674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05">
        <v>123926.93063687705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05">
        <v>152800.55702778598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05">
        <v>377159.68339580117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05">
        <v>60969.12457039053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05">
        <v>60351.798006660712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05">
        <v>59151.5495642522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05">
        <v>275777.30996891542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05">
        <v>1244792.3430992449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05">
        <v>32544.510277137168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05">
        <v>4234.5464031628953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05">
        <v>52309.349094160985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05">
        <v>4627.1900647378234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05">
        <v>14775.513810879082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05">
        <v>93193.914329158695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05">
        <v>41446.770372721585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05">
        <v>11861.420566134811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05">
        <v>16327.176677750187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05">
        <v>67868.005759564039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05">
        <v>57812.196643732153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05">
        <v>6519.0708477083317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05">
        <v>35988.24880580078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05">
        <v>172099.15781132324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05">
        <v>56050.899998472582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05">
        <v>168567.96807345867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05">
        <v>100056.57838176585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05">
        <v>87795.377139420831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05">
        <v>7606.3957255312189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05">
        <v>147831.66768844653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05">
        <v>187489.39009497577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05">
        <v>33509.572694908558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05">
        <v>65846.693961921395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05">
        <v>3984.2734619420075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05">
        <v>3302.2187047265106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05">
        <v>11715.697462865595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05">
        <v>23797.135599423167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05">
        <v>6128.9440970392852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05">
        <v>2036.2758525507272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05">
        <v>1152.7054341047376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05">
        <v>784.49786651208444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05">
        <v>2028.8216214733038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05">
        <v>1167.3282721285866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05">
        <v>18886.134972721637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05">
        <v>28831.132367595765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05">
        <v>9084.669865802909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05">
        <v>15410.030590119053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05">
        <v>19435.45222565618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05">
        <v>1684.9686880710585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05">
        <v>1227.467225559117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05">
        <v>407.04008744742788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05">
        <v>2525.2444323067634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05">
        <v>1525.6249396218275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05">
        <v>1120.1437758954314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05">
        <v>572.40783953504524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05">
        <v>8463.1838331043255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05">
        <v>14509.789648118842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05">
        <v>81265.479200969465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05">
        <v>24211.503162952358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05">
        <v>105747.60854305828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05">
        <v>214628.89591558953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05">
        <v>3847.7830005507226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05">
        <v>6268.7464031698046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05">
        <v>4300.662898007582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05">
        <v>176893.56180025899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05">
        <v>181195.16894009398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05">
        <v>30191.063211703226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05">
        <v>46359.647711628822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05">
        <v>52927.606620923521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05">
        <v>4656.599729578963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05">
        <v>2650260.2514644512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05">
        <v>3002.9082176206166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05">
        <v>27001.18781779187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05">
        <v>56028.70486505494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05">
        <v>726.92454274719694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05">
        <v>63782.748794656516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05">
        <v>2001.6271090438722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05">
        <v>1640.781787411923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05">
        <v>2839.9492746701985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05">
        <v>281.16570959283581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05">
        <v>1788.1015662455936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05">
        <v>1862.6541636177001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05">
        <v>581.67328413503049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05">
        <v>588.53105841576291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05">
        <v>2758.3526692337109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05">
        <v>1550.0253281682615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05">
        <v>5310.9258479221098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05">
        <v>237398149.58019328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05">
        <v>68235860.064851597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05">
        <v>1981.7886993050627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05">
        <v>825904180.88990128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05">
        <v>157937.11700745317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05">
        <v>1094992533.9742517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05">
        <v>227943.42223333311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05">
        <v>421664557.95146251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05">
        <v>127242.14596976971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05">
        <v>1256071689.9801369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05">
        <v>224526.4079334595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05">
        <v>405299910.06315112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05">
        <v>89767.282718975359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05">
        <v>955345984.17180729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05">
        <v>178725.55347942346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05">
        <v>746017569.27621317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05">
        <v>206950.1334216031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05">
        <v>292357927.48971397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05">
        <v>69675.178470747138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05">
        <v>1098657299.6357605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05">
        <v>2301323057.9793849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05">
        <v>227784.67304179067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05">
        <v>11319390.155352993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05">
        <v>1327736.4475208081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05">
        <v>851282950.35948622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05">
        <v>77169254.5360737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05">
        <v>7714768.5898792688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05">
        <v>24763123.158964083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05">
        <v>49049340.500408389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05">
        <v>31862663.279080685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05">
        <v>46975223.730783075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05">
        <v>40300053.022004709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05">
        <v>515031645.23600566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05">
        <v>3870636.7844446502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05">
        <v>1753816.5867623752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05">
        <v>47297423.870471343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05">
        <v>23548059.70059431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05">
        <v>77106538.445232004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05">
        <v>76703276.610207886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05">
        <v>560604204.68572032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05">
        <v>74828775.356101796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05">
        <v>1667.522697525987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05">
        <v>32655515.452685248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05">
        <v>8553097.965930216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05">
        <v>2246804313.007031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05">
        <v>111089998.46215995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05">
        <v>97170.588816773336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05">
        <v>1243787613.8191204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05">
        <v>755357638.84956241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05">
        <v>138939.56231649077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05">
        <v>408232931.52287346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05">
        <v>450232500.74626523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05">
        <v>1063521.9388290506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05">
        <v>1145167.2403343502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05">
        <v>1151245.8022593802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05">
        <v>20247612.069422971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05">
        <v>19457116.389210556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05">
        <v>1270549427.9389894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05">
        <v>224474.27717688834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05">
        <v>77836.936543343792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05">
        <v>6659933.6254823366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05">
        <v>134935371.00498447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05">
        <v>194034946.98212934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05">
        <v>139298219.43345925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05">
        <v>255285.93631986386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05">
        <v>3058.5177824993202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05">
        <v>2139.6367771550772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05">
        <v>661980410.82152009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05">
        <v>1152961889.0654709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05">
        <v>614728458.10268521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05">
        <v>28.544482455123568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05">
        <v>1428.0555555555543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05">
        <v>33.34951584378539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05">
        <v>14314.359761194028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05">
        <v>5065.6008189548984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05">
        <v>696444.87226844032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05">
        <v>784703.07433933672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05">
        <v>2675.3292394820714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05">
        <v>2166.7650087365068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05">
        <v>7221.5264007804099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05">
        <v>5510.170380451902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05">
        <v>7209.9197472744809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05">
        <v>50069.360301905544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05">
        <v>1467.9503650518332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05">
        <v>23996.924983681427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05">
        <v>6115.9779623971172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05">
        <v>13219.287350637065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05">
        <v>12622.840074468284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05">
        <v>39449.428839787593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05">
        <v>97148.86730598539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05">
        <v>333306.44207045186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05">
        <v>399421.90379066137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05">
        <v>302845.76175633894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05">
        <v>68302.688794072659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05">
        <v>8679.8745082867208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05">
        <v>11778.311162150936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05">
        <v>11207.103652106158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05">
        <v>16098.577469012062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05">
        <v>10288.965801258326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05">
        <v>11705.441861651472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05">
        <v>16689.233195573666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05">
        <v>1769.0531032916215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05">
        <v>2252.1039317061691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05">
        <v>5258.9687354504431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05">
        <v>12438.749637976489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05">
        <v>1224.4378350960847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05">
        <v>4689.9591722545847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05">
        <v>3836.4694159393293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05">
        <v>6097.4969946582369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05">
        <v>8266.3875981516103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05">
        <v>12699.054320948335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05">
        <v>2136.0903212365679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05">
        <v>10364.465120336954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05">
        <v>9198.6693384572536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05">
        <v>1577.6202300666419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05">
        <v>2592.0622680957881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05">
        <v>1635.1059724587642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05">
        <v>416.44041417723622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05">
        <v>772.15157660841248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05">
        <v>10092.179450204681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05">
        <v>62473.623176247376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05">
        <v>71436.875249699369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05">
        <v>131732.75383273742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05">
        <v>1479.0530054278731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05">
        <v>761.77257607991862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05">
        <v>9637.7275437887256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05">
        <v>10955.49775987057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05">
        <v>724664.64364069677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05">
        <v>56236.296323514798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05">
        <v>75191.442688781302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05">
        <v>8466.4627912613469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05">
        <v>19164.336736315428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05">
        <v>3470.7416743970261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05">
        <v>8431.7792026474381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05">
        <v>215.64479622627479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05">
        <v>258877.5638234216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05">
        <v>296207.28143262793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05">
        <v>466667.04271537595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05">
        <v>25133.531192975424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05">
        <v>297244.49599915463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05">
        <v>824.55656251674793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05">
        <v>226109.37756340229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05">
        <v>639.70258615149623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05">
        <v>1281.2872827911538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05">
        <v>1173.3085062984765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05">
        <v>1541.7907975428184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05">
        <v>1264.6416207932143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05">
        <v>1077.1088441766847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05">
        <v>2521.8232483226052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05">
        <v>318191.85422255821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05">
        <v>321831.32137722481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05">
        <v>243118.39977597009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05">
        <v>138252.42538707887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05">
        <v>388.78540144313678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05">
        <v>2802.2917862437112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05">
        <v>3728.9902038901041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05">
        <v>327.64872859006118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05">
        <v>14939.218653354119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05">
        <v>678.31455659581241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05">
        <v>345.86270111293237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05">
        <v>1211.7055972730736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05">
        <v>3477.7858903570768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05">
        <v>7135.7893537482469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05">
        <v>2442.2996002538393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05">
        <v>19539.095477552411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05">
        <v>4042.3473455321136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05">
        <v>18940.794364192428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05">
        <v>14691.538747308461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05">
        <v>17271.28220138824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05">
        <v>9594.5917431634716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05">
        <v>2225.7111882860386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05">
        <v>10437.739649249068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05">
        <v>30481.078468476124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05">
        <v>42888.051770524566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05">
        <v>862.11270177824247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05">
        <v>4537.8521629917204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05">
        <v>51041.150549556238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05">
        <v>6516.9693491217931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05">
        <v>3371.4623745844001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05">
        <v>66358.066266366382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05">
        <v>30544.400821217958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05">
        <v>1654.5614102014592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05">
        <v>1417.4517785378323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05">
        <v>1073759.0636711987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05">
        <v>38127.009999780857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05">
        <v>101497.98943317613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05">
        <v>49138.403035201743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05">
        <v>6033.6026719931524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05">
        <v>256.1174181691452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05">
        <v>11404.899636363638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05">
        <v>9804.8983818181769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05">
        <v>9057.890290909103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05">
        <v>8351.6921818181781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05">
        <v>9853.8300666666673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05">
        <v>9018.2739781818182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05">
        <v>10399.557085454544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05">
        <v>11404.899636363636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05">
        <v>4307073.5456407908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05">
        <v>4431310.5314843059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05">
        <v>4078917.7978906888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05">
        <v>468216.37277843925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05">
        <v>36418.827692341176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05">
        <v>90334.585300168299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05">
        <v>4143933.774738769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05">
        <v>3203391.960868034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05">
        <v>3755484.4828707883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05">
        <v>773802.02335777157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05">
        <v>1069574.7995059362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05">
        <v>1061372.5874032357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05">
        <v>341462.01994175813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05">
        <v>1718.4624148788566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05">
        <v>3154.3393023285612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05">
        <v>43291.406717900871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05">
        <v>41438.995404289548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05">
        <v>9924.7012596440345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05">
        <v>101602.7894443018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05">
        <v>95976.786199034308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05">
        <v>24374.722515337951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05">
        <v>24031.659503931271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05">
        <v>2659.8323376295593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05">
        <v>15518.244974303892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05">
        <v>160522.61121603343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05">
        <v>3469.5946083330159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05">
        <v>9080.1928035113906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05">
        <v>1001.3996958124848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05">
        <v>14261.98213212802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05">
        <v>7230.6778425301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05">
        <v>20314.964525227195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05">
        <v>3112.8685118357748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05">
        <v>758.52256280805477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05">
        <v>9757.6497516643813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05">
        <v>2812.8933911910449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05">
        <v>1367.7347910753067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05">
        <v>1704.8502870751302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05">
        <v>9968.7439426790406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05">
        <v>153820.11717757382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05">
        <v>51656.208476830507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05">
        <v>58118.782807135532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05">
        <v>20675.938601039827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05">
        <v>16388.971048305048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05">
        <v>25934.790374092114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05">
        <v>44534.819378533539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05">
        <v>33140.696667190998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05">
        <v>156529.48042450225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05">
        <v>163543.33805672699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05">
        <v>290687.59017885127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05">
        <v>2880.7396390849331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05">
        <v>11147.056609071162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05">
        <v>18620.601737185465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05">
        <v>27040.130697732966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05">
        <v>42972.676668944769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05">
        <v>42377.26511355702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05">
        <v>20721.655961989123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05">
        <v>62467.878088306134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05">
        <v>31195.589757954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05">
        <v>96926.231882140972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05">
        <v>524400.73333460023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05">
        <v>23299.498092142978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05">
        <v>22196.675138292136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05">
        <v>6702.2039202051146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05">
        <v>9329.5901258593767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05">
        <v>8891.1537914431938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05">
        <v>12767.122383019143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05">
        <v>66165.519519751528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05">
        <v>72230.487971476876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05">
        <v>121098.18583443599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05">
        <v>147327.81348157604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05">
        <v>182619.86246431951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05">
        <v>298150.84435392736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05">
        <v>223860.32536428567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05">
        <v>39159.855111728422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05">
        <v>829409.24695004232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05">
        <v>858874.82698635175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05">
        <v>3406506.2550820652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05">
        <v>2929416.5617685942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05">
        <v>63068.293047699335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05">
        <v>40451.470682860432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05">
        <v>155790.82159011089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05">
        <v>75249.635052306097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05">
        <v>22831.958419227456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05">
        <v>7425.3707507434365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05">
        <v>73167.558682454284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05">
        <v>36364.144116355237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05">
        <v>39800.554734644233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05">
        <v>28489722.515779119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05">
        <v>3577433.4999616616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05">
        <v>20538.923714404373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05">
        <v>160398.88302646583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05">
        <v>63311.836746632238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05">
        <v>30813.022571918937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05">
        <v>547165.36896164005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05">
        <v>357521.433628942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05">
        <v>86068.248547905925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05">
        <v>182077.15086210921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05">
        <v>2394.7206713393507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05">
        <v>17530.582959213967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05">
        <v>25116.924436993526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05">
        <v>25848.485342925396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05">
        <v>2812.1906466007413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05">
        <v>11987.874981785651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05">
        <v>18823.433210715975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05">
        <v>73977.832750339585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05">
        <v>53586.360343250904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05">
        <v>47561.073374638909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05">
        <v>17436.63747687592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05">
        <v>744962.08568655828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05">
        <v>1021401.156108021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05">
        <v>1204679.3206191128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05">
        <v>308976.62528652232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05">
        <v>4353.064046301537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05">
        <v>928652.679192462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05">
        <v>208517.31222510739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05">
        <v>138594.26841720272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05">
        <v>4795642.2203518189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05">
        <v>3734591.9857730814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05">
        <v>2326576.8617618014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05">
        <v>5058397.5642981697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05">
        <v>3716666.8833454098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05">
        <v>196.53355070191876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05">
        <v>17956.539531204773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05">
        <v>4433188.9531995403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05">
        <v>39082922.576022476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05">
        <v>13560022.409531904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05">
        <v>1521095.9583156076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05">
        <v>68909.249292255394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05">
        <v>79600.444562466291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05">
        <v>4368.5780522327859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05">
        <v>21080.23352798013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05">
        <v>20852.78851983968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05">
        <v>15712.610315125936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05">
        <v>11873.839160382937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05">
        <v>11644.588163844794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05">
        <v>12447.59077847062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05">
        <v>14019.615819023093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05">
        <v>3255.721958650518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05">
        <v>2771.8648976772429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05">
        <v>2276.5183605949987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05">
        <v>2364.730784500237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05">
        <v>4558.6257094842358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05">
        <v>6886.510470675822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05">
        <v>8128.1369759785393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05">
        <v>127348.40293680776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05">
        <v>24235.933904228717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05">
        <v>110167.24911447782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05">
        <v>136057.90726922161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05">
        <v>76463.299991840555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05">
        <v>136919.90359488231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05">
        <v>127828.81586193568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05">
        <v>9390.6363700297497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05">
        <v>26627.058147676693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05">
        <v>15940.87160241811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05">
        <v>14815.190925738927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05">
        <v>5536.1200762888902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05">
        <v>2089.6027236435052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05">
        <v>32920.59860659387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05">
        <v>1549.5183412891577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05">
        <v>3502.3858621730269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05">
        <v>3370.9128456349526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05">
        <v>3999.9227966473159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05">
        <v>10979.981088252478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05">
        <v>10046.001470400135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05">
        <v>12364.124005576465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05">
        <v>12900.11143483778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05">
        <v>20789.882501363747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05">
        <v>280.73921757928679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05">
        <v>482.4209049166999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05">
        <v>832.88496839800484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05">
        <v>3342.2288907500924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05">
        <v>58668.790361660154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05">
        <v>1527.7394581419926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05">
        <v>11716.386831474725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05">
        <v>12634.962129803289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05">
        <v>43700.781295313594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05">
        <v>9653.0601122560911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05">
        <v>228.46408978286294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05">
        <v>270.66225989244123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05">
        <v>1072.3253074925801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05">
        <v>703.96880986979329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05">
        <v>2191.6031184404628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05">
        <v>96828.790051306831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05">
        <v>47685.935415520529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05">
        <v>5703.6167178223441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05">
        <v>5940.1865579102505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05">
        <v>129903.76192295768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05">
        <v>3199.7558139291618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05">
        <v>163175.50572727705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05">
        <v>148013.94146817544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05">
        <v>120664.58552133384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05">
        <v>265088.12387352047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05">
        <v>12251.435051070195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05">
        <v>13204.583567955211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05">
        <v>15502.150628377747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05">
        <v>18906.166106942488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05">
        <v>20888.65172814074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05">
        <v>4528.2262771588594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05">
        <v>12696.531819933418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05">
        <v>30303.235035363017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05">
        <v>6558.5701127090933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05">
        <v>13969.284097231137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05">
        <v>177304.62374720871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05">
        <v>10078.645174828467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05">
        <v>1102.4083281321034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05">
        <v>258632.3160785154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05">
        <v>494957.62437888089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05">
        <v>2889110.8946413649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05">
        <v>3645378.1582386652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05">
        <v>4498.3308685189249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05">
        <v>8642.5742079492193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05">
        <v>20842.096205573594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05">
        <v>2078.7687770246193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05">
        <v>3190.4971219165113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05">
        <v>1636.4520519041678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05">
        <v>2171.6047213125712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05">
        <v>1527.7525481568491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05">
        <v>326.57371675357717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05">
        <v>503.46527828750732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05">
        <v>867.19917198996347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05">
        <v>1150.1473589298632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05">
        <v>15482.955851358032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05">
        <v>282.56721747517048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05">
        <v>381.92513632980189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05">
        <v>7205.6791872457125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05">
        <v>1336.1617083990302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05">
        <v>2132.0679580334554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05">
        <v>2379.1460060727482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05">
        <v>637.24164851702687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05">
        <v>975.67862071108812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05">
        <v>7423.0827639742765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05">
        <v>9500.7522972115657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05">
        <v>16557.805137605603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05">
        <v>5003.3309440842659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05">
        <v>10185.85253524978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05">
        <v>10758.431133423252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05">
        <v>550320.43786148028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05">
        <v>654674.7952420091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05">
        <v>8729.4964620909814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05">
        <v>15849.134009482725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05">
        <v>4997.0471184132721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05">
        <v>4793.3377582219655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05">
        <v>4039.247730792466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05">
        <v>5324.9782638498573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05">
        <v>6619.3776527691743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05">
        <v>1101.8027123513345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05">
        <v>2845.5736547234815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05">
        <v>36424.344526120782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05">
        <v>59131.981582735367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05">
        <v>30578.96699065312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05">
        <v>19662.388897755605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05">
        <v>63093.196719713393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05">
        <v>63577.025605881594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06">
        <v>161965.25246715875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v>21902801177.910858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scale="98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939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38077.6113635898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VLOOKUP($B9,IN_02_26!$B:$E,4,)</f>
        <v>327.64872859006118</v>
      </c>
      <c r="G9" s="13">
        <f>F9*E9</f>
        <v>2280.4351509868256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VLOOKUP($B10,IN_02_26!$B:$E,4,)</f>
        <v>678.31455659581241</v>
      </c>
      <c r="G10" s="13">
        <f>F10*E10</f>
        <v>2801.439118740705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VLOOKUP($B11,IN_02_26!$B:$E,4,)</f>
        <v>297244.49599915463</v>
      </c>
      <c r="G11" s="13">
        <f>F11*E11</f>
        <v>16348.447279953505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VLOOKUP($B12,IN_02_26!$B:$E,4,)</f>
        <v>18600.554987258009</v>
      </c>
      <c r="G12" s="13">
        <f>F12*E12</f>
        <v>874.2260844011264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VLOOKUP($B14,IN_02_26!$B:$E,4,)</f>
        <v>9018.2739781818182</v>
      </c>
      <c r="G14" s="13">
        <f>F14*E14</f>
        <v>15421.248502690909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VLOOKUP($B16,IN_02_26!$B:$E,4,)</f>
        <v>206950.1334216031</v>
      </c>
      <c r="G16" s="17">
        <f>F16*E16</f>
        <v>351.81522681672521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271641.89047702664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VLOOKUP($B22,IN_02_26!$B:$E,4,)</f>
        <v>327.64872859006118</v>
      </c>
      <c r="G22" s="13">
        <f>F22*E22</f>
        <v>18872.566766787524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VLOOKUP($B23,IN_02_26!$B:$E,4,)</f>
        <v>678.31455659581241</v>
      </c>
      <c r="G23" s="13">
        <f>F23*E23</f>
        <v>23198.357835576786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VLOOKUP($B24,IN_02_26!$B:$E,4,)</f>
        <v>297244.49599915463</v>
      </c>
      <c r="G24" s="13">
        <f>F24*E24</f>
        <v>118897.79839966186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VLOOKUP($B25,IN_02_26!$B:$E,4,)</f>
        <v>18600.554987258009</v>
      </c>
      <c r="G25" s="13">
        <f>F25*E25</f>
        <v>7161.2136700943338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VLOOKUP($B27,IN_02_26!$B:$E,4,)</f>
        <v>9018.2739781818182</v>
      </c>
      <c r="G27" s="13">
        <f>F27*E27</f>
        <v>102808.32335127273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VLOOKUP($B29,IN_02_26!$B:$E,4,)</f>
        <v>206950.1334216031</v>
      </c>
      <c r="G29" s="17">
        <f>F29*E29</f>
        <v>703.63045363345043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294895.23969283508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VLOOKUP($B35,IN_02_26!$B:$E,4,)</f>
        <v>327.64872859006118</v>
      </c>
      <c r="G35" s="13">
        <f>F35*E35</f>
        <v>18872.566766787524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VLOOKUP($B36,IN_02_26!$B:$E,4,)</f>
        <v>678.31455659581241</v>
      </c>
      <c r="G36" s="13">
        <f>F36*E36</f>
        <v>26250.773340257943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VLOOKUP($B37,IN_02_26!$B:$E,4,)</f>
        <v>297244.49599915463</v>
      </c>
      <c r="G37" s="13">
        <f>F37*E37</f>
        <v>118897.79839966186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VLOOKUP($B38,IN_02_26!$B:$E,4,)</f>
        <v>18600.554987258009</v>
      </c>
      <c r="G38" s="13">
        <f>F38*E38</f>
        <v>7161.2136700943338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VLOOKUP($B40,IN_02_26!$B:$E,4,)</f>
        <v>9018.2739781818182</v>
      </c>
      <c r="G40" s="13">
        <f>F40*E40</f>
        <v>123009.25706240001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VLOOKUP($B42,IN_02_26!$B:$E,4,)</f>
        <v>206950.1334216031</v>
      </c>
      <c r="G42" s="17">
        <f>F42*E42</f>
        <v>703.63045363345043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24929.654220087432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VLOOKUP($B48,IN_02_26!$B:$E,4,)</f>
        <v>4791.4518335079429</v>
      </c>
      <c r="G48" s="13">
        <f>F48*E48</f>
        <v>1437.4355500523827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VLOOKUP($B49,IN_02_26!$B:$E,4,)</f>
        <v>327.64872859006118</v>
      </c>
      <c r="G49" s="13">
        <f>F49*E49</f>
        <v>681.50935546732728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VLOOKUP($B50,IN_02_26!$B:$E,4,)</f>
        <v>678.31455659581241</v>
      </c>
      <c r="G50" s="13">
        <f>F50*E50</f>
        <v>1566.9066257363268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VLOOKUP($B51,IN_02_26!$B:$E,4,)</f>
        <v>639.70258615149623</v>
      </c>
      <c r="G51" s="13">
        <f>F51*E51</f>
        <v>10874.943964575436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VLOOKUP($B52,IN_02_26!$B:$E,4,)</f>
        <v>18600.554987258009</v>
      </c>
      <c r="G52" s="13">
        <f>F52*E52</f>
        <v>241.80721483435411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VLOOKUP($B54,IN_02_26!$B:$E,4,)</f>
        <v>9018.2739781818182</v>
      </c>
      <c r="G54" s="13">
        <f>F54*E54</f>
        <v>9920.1013760000005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VLOOKUP($B56,IN_02_26!$B:$E,4,)</f>
        <v>206950.1334216031</v>
      </c>
      <c r="G56" s="17">
        <f>F56*E56</f>
        <v>206.95013342160311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30041.310040611934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VLOOKUP($B62,IN_02_26!$B:$E,4,)</f>
        <v>327.64872859006118</v>
      </c>
      <c r="G62" s="13">
        <f>F62*E62</f>
        <v>946.90482562527689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VLOOKUP($B63,IN_02_26!$B:$E,4,)</f>
        <v>678.31455659581241</v>
      </c>
      <c r="G63" s="13">
        <f>F63*E63</f>
        <v>2238.4380367661806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VLOOKUP($B64,IN_02_26!$B:$E,4,)</f>
        <v>824.55656251674793</v>
      </c>
      <c r="G64" s="13">
        <f>F64*E64</f>
        <v>14017.461562784714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VLOOKUP($B65,IN_02_26!$B:$E,4,)</f>
        <v>18600.554987258009</v>
      </c>
      <c r="G65" s="13">
        <f>F65*E65</f>
        <v>353.41054475790213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VLOOKUP($B67,IN_02_26!$B:$E,4,)</f>
        <v>9018.2739781818182</v>
      </c>
      <c r="G67" s="13">
        <f>F67*E67</f>
        <v>12174.669870545455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VLOOKUP($B69,IN_02_26!$B:$E,4,)</f>
        <v>206950.1334216031</v>
      </c>
      <c r="G69" s="17">
        <f>F69*E69</f>
        <v>310.42520013240465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37393.850421754207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VLOOKUP($B75,IN_02_26!$B:$E,4,)</f>
        <v>327.64872859006118</v>
      </c>
      <c r="G75" s="13">
        <f>F75*E75</f>
        <v>1376.124660078257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VLOOKUP($B76,IN_02_26!$B:$E,4,)</f>
        <v>678.31455659581241</v>
      </c>
      <c r="G76" s="13">
        <f>F76*E76</f>
        <v>1627.9549358299498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VLOOKUP($B77,IN_02_26!$B:$E,4,)</f>
        <v>1173.3085062984765</v>
      </c>
      <c r="G77" s="13">
        <f>F77*E77</f>
        <v>19946.244607074099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VLOOKUP($B78,IN_02_26!$B:$E,4,)</f>
        <v>18600.554987258009</v>
      </c>
      <c r="G78" s="13">
        <f>F78*E78</f>
        <v>502.21498465596625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VLOOKUP($B80,IN_02_26!$B:$E,4,)</f>
        <v>9018.2739781818182</v>
      </c>
      <c r="G80" s="13">
        <f>F80*E80</f>
        <v>13527.410967272728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VLOOKUP($B82,IN_02_26!$B:$E,4,)</f>
        <v>206950.1334216031</v>
      </c>
      <c r="G82" s="17">
        <f>F82*E82</f>
        <v>413.90026684320623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35949.095385193927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VLOOKUP($B88,IN_02_26!$B:$E,4,)</f>
        <v>327.64872859006118</v>
      </c>
      <c r="G88" s="13">
        <f>F88*E88</f>
        <v>1376.124660078257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VLOOKUP($B89,IN_02_26!$B:$E,4,)</f>
        <v>678.31455659581241</v>
      </c>
      <c r="G89" s="13">
        <f>F89*E89</f>
        <v>1627.9549358299498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VLOOKUP($B90,IN_02_26!$B:$E,4,)</f>
        <v>1541.7907975428184</v>
      </c>
      <c r="G90" s="13">
        <f>F90*E90</f>
        <v>18501.489570513819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VLOOKUP($B91,IN_02_26!$B:$E,4,)</f>
        <v>18600.554987258009</v>
      </c>
      <c r="G91" s="13">
        <f>F91*E91</f>
        <v>502.21498465596625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VLOOKUP($B93,IN_02_26!$B:$E,4,)</f>
        <v>9018.2739781818182</v>
      </c>
      <c r="G93" s="13">
        <f>F93*E93</f>
        <v>13527.410967272728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VLOOKUP($B95,IN_02_26!$B:$E,4,)</f>
        <v>206950.1334216031</v>
      </c>
      <c r="G95" s="17">
        <f>F95*E95</f>
        <v>413.90026684320623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48497.850191014099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VLOOKUP($B101,IN_02_26!$B:$E,4,)</f>
        <v>327.64872859006118</v>
      </c>
      <c r="G101" s="13">
        <f>F101*E101</f>
        <v>660.21218810897335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VLOOKUP($B102,IN_02_26!$B:$E,4,)</f>
        <v>678.31455659581241</v>
      </c>
      <c r="G102" s="13">
        <f>F102*E102</f>
        <v>1572.3331421890932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VLOOKUP($B103,IN_02_26!$B:$E,4,)</f>
        <v>2126.5154128697359</v>
      </c>
      <c r="G103" s="13">
        <f>F103*E103</f>
        <v>27644.700367306566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VLOOKUP($B104,IN_02_26!$B:$E,4,)</f>
        <v>18600.554987258009</v>
      </c>
      <c r="G104" s="13">
        <f>F104*E104</f>
        <v>241.80721483435411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VLOOKUP($B106,IN_02_26!$B:$E,4,)</f>
        <v>9018.2739781818182</v>
      </c>
      <c r="G106" s="13">
        <f>F106*E106</f>
        <v>12625.583569454544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VLOOKUP($B108,IN_02_26!$B:$E,4,)</f>
        <v>206950.1334216031</v>
      </c>
      <c r="G108" s="17">
        <f>F108*E108</f>
        <v>5753.2137091205659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337378.43009313033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VLOOKUP($B114,IN_02_26!$B:$E,4,)</f>
        <v>327.64872859006118</v>
      </c>
      <c r="G114" s="13">
        <f>F114*E114</f>
        <v>18872.566766787524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VLOOKUP($B115,IN_02_26!$B:$E,4,)</f>
        <v>678.31455659581241</v>
      </c>
      <c r="G115" s="13">
        <f>F115*E115</f>
        <v>40156.221750472097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VLOOKUP($B116,IN_02_26!$B:$E,4,)</f>
        <v>4791.4518335079429</v>
      </c>
      <c r="G116" s="13">
        <f>F116*E116</f>
        <v>10541.194033717475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VLOOKUP($B117,IN_02_26!$B:$E,4,)</f>
        <v>297244.49599915463</v>
      </c>
      <c r="G117" s="13">
        <f>F117*E117</f>
        <v>118897.79839966186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VLOOKUP($B118,IN_02_26!$B:$E,4,)</f>
        <v>18600.554987258009</v>
      </c>
      <c r="G118" s="13">
        <f>F118*E118</f>
        <v>7161.2136700943338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VLOOKUP($B120,IN_02_26!$B:$E,4,)</f>
        <v>9018.2739781818182</v>
      </c>
      <c r="G120" s="13">
        <f>F120*E120</f>
        <v>141045.80501876364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VLOOKUP($B122,IN_02_26!$B:$E,4,)</f>
        <v>206950.1334216031</v>
      </c>
      <c r="G122" s="17">
        <f>F122*E122</f>
        <v>703.63045363345043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345841.73268491559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VLOOKUP($B128,IN_02_26!$B:$E,4,)</f>
        <v>11388.719817576162</v>
      </c>
      <c r="G128" s="13">
        <f t="shared" ref="G128:G134" si="0">F128*E128</f>
        <v>6423.2379771129554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VLOOKUP($B129,IN_02_26!$B:$E,4,)</f>
        <v>52309.349094160985</v>
      </c>
      <c r="G129" s="13">
        <f t="shared" si="0"/>
        <v>2040.0646146722784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VLOOKUP($B130,IN_02_26!$B:$E,4,)</f>
        <v>327.64872859006118</v>
      </c>
      <c r="G130" s="13">
        <f t="shared" si="0"/>
        <v>18872.566766787524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VLOOKUP($B131,IN_02_26!$B:$E,4,)</f>
        <v>678.31455659581241</v>
      </c>
      <c r="G131" s="13">
        <f t="shared" si="0"/>
        <v>40156.221750472097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VLOOKUP($B132,IN_02_26!$B:$E,4,)</f>
        <v>4791.4518335079429</v>
      </c>
      <c r="G132" s="13">
        <f t="shared" si="0"/>
        <v>10541.194033717475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VLOOKUP($B133,IN_02_26!$B:$E,4,)</f>
        <v>297244.49599915463</v>
      </c>
      <c r="G133" s="13">
        <f t="shared" si="0"/>
        <v>118897.79839966186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VLOOKUP($B134,IN_02_26!$B:$E,4,)</f>
        <v>18600.554987258009</v>
      </c>
      <c r="G134" s="13">
        <f t="shared" si="0"/>
        <v>7161.2136700943338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VLOOKUP($B136,IN_02_26!$B:$E,4,)</f>
        <v>9018.2739781818182</v>
      </c>
      <c r="G136" s="13">
        <f>F136*E136</f>
        <v>141045.80501876364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VLOOKUP($B138,IN_02_26!$B:$E,4,)</f>
        <v>206950.1334216031</v>
      </c>
      <c r="G138" s="17">
        <f>F138*E138</f>
        <v>703.63045363345043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959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14656.577847483681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VLOOKUP($B9,IN_02_26!$B:$E,4,)</f>
        <v>678.31455659581241</v>
      </c>
      <c r="G9" s="13">
        <f>F9*E9</f>
        <v>6783.1455659581243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VLOOKUP($B10,IN_02_26!$B:$E,4,)</f>
        <v>300.15506486261864</v>
      </c>
      <c r="G10" s="13">
        <f>F10*E10</f>
        <v>315.16281810574958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VLOOKUP($B11,IN_02_26!$B:$E,4,)</f>
        <v>1849.5843295560337</v>
      </c>
      <c r="G11" s="13">
        <f>F11*E11</f>
        <v>462.39608238900843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VLOOKUP($B12,IN_02_26!$B:$E,4,)</f>
        <v>18600.554987258009</v>
      </c>
      <c r="G12" s="13">
        <f>F12*E12</f>
        <v>372.01109974516015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VLOOKUP($B13,IN_02_26!$B:$E,4,)</f>
        <v>3469.5946083330159</v>
      </c>
      <c r="G13" s="13">
        <f>F13*E13</f>
        <v>867.39865208325398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VLOOKUP($B15,IN_02_26!$B:$E,4,)</f>
        <v>9018.2739781818182</v>
      </c>
      <c r="G15" s="13">
        <f>F15*E15</f>
        <v>5140.416167563636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VLOOKUP($B17,IN_02_26!$B:$E,4,)</f>
        <v>206950.1334216031</v>
      </c>
      <c r="G17" s="17">
        <f>F17*E17</f>
        <v>716.04746163874665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962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26466.879820661892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VLOOKUP($B9,IN_02_26!$B:$E,4,)</f>
        <v>327.64872859006118</v>
      </c>
      <c r="G9" s="13">
        <f>F9*E9</f>
        <v>1015.7110586291897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VLOOKUP($B10,IN_02_26!$B:$E,4,)</f>
        <v>678.31455659581241</v>
      </c>
      <c r="G10" s="13">
        <f>F10*E10</f>
        <v>3289.8255994896899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VLOOKUP($B11,IN_02_26!$B:$E,4,)</f>
        <v>1849.5843295560337</v>
      </c>
      <c r="G11" s="13">
        <f>F11*E11</f>
        <v>240.44596284228439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VLOOKUP($B12,IN_02_26!$B:$E,4,)</f>
        <v>18600.554987258009</v>
      </c>
      <c r="G12" s="13">
        <f>F12*E12</f>
        <v>558.0166496177402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VLOOKUP($B14,IN_02_26!$B:$E,4,)</f>
        <v>9018.2739781818182</v>
      </c>
      <c r="G14" s="13">
        <f>F14*E14</f>
        <v>20742.03014981818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VLOOKUP($B16,IN_02_26!$B:$E,4,)</f>
        <v>206950.1334216031</v>
      </c>
      <c r="G16" s="17">
        <f>F16*E16</f>
        <v>620.85040026480931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14258.517379067518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VLOOKUP($B22,IN_02_26!$B:$E,4,)</f>
        <v>327.64872859006118</v>
      </c>
      <c r="G22" s="13">
        <f>F22*E22</f>
        <v>1015.7110586291897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VLOOKUP($B23,IN_02_26!$B:$E,4,)</f>
        <v>678.31455659581241</v>
      </c>
      <c r="G23" s="13">
        <f>F23*E23</f>
        <v>1153.1347462128811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VLOOKUP($B24,IN_02_26!$B:$E,4,)</f>
        <v>18600.554987258009</v>
      </c>
      <c r="G24" s="13">
        <f>F24*E24</f>
        <v>465.01387468145026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VLOOKUP($B26,IN_02_26!$B:$E,4,)</f>
        <v>9018.2739781818182</v>
      </c>
      <c r="G26" s="13">
        <f>F26*E26</f>
        <v>11272.842472727272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VLOOKUP($B28,IN_02_26!$B:$E,4,)</f>
        <v>206950.1334216031</v>
      </c>
      <c r="G28" s="17">
        <f>F28*E28</f>
        <v>351.81522681672521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14671.820759674247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VLOOKUP($B34,IN_02_26!$B:$E,4,)</f>
        <v>327.64872859006118</v>
      </c>
      <c r="G34" s="13">
        <f>F34*E34</f>
        <v>786.35694861614684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VLOOKUP($B35,IN_02_26!$B:$E,4,)</f>
        <v>678.31455659581241</v>
      </c>
      <c r="G35" s="13">
        <f>F35*E35</f>
        <v>2984.5840490215746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VLOOKUP($B36,IN_02_26!$B:$E,4,)</f>
        <v>1849.5843295560337</v>
      </c>
      <c r="G36" s="13">
        <f>F36*E36</f>
        <v>240.44596284228439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VLOOKUP($B37,IN_02_26!$B:$E,4,)</f>
        <v>18600.554987258009</v>
      </c>
      <c r="G37" s="13">
        <f>F37*E37</f>
        <v>409.21220971967614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VLOOKUP($B39,IN_02_26!$B:$E,4,)</f>
        <v>9018.2739781818182</v>
      </c>
      <c r="G39" s="13">
        <f>F39*E39</f>
        <v>9920.1013760000005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VLOOKUP($B41,IN_02_26!$B:$E,4,)</f>
        <v>206950.1334216031</v>
      </c>
      <c r="G41" s="17">
        <f>F41*E41</f>
        <v>331.12021347456499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36889.668781663277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VLOOKUP($B47,IN_02_26!$B:$E,4,)</f>
        <v>327.64872859006118</v>
      </c>
      <c r="G47" s="13">
        <f>F47*E47</f>
        <v>360.41360144906736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VLOOKUP($B48,IN_02_26!$B:$E,4,)</f>
        <v>678.31455659581241</v>
      </c>
      <c r="G48" s="13">
        <f>F48*E48</f>
        <v>2713.2582263832496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VLOOKUP($B49,IN_02_26!$B:$E,4,)</f>
        <v>18600.554987258009</v>
      </c>
      <c r="G49" s="13">
        <f>F49*E49</f>
        <v>111.60332992354806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VLOOKUP($B50,IN_02_26!$B:$E,4,)</f>
        <v>1211.7055972730736</v>
      </c>
      <c r="G50" s="13">
        <f>F50*E50</f>
        <v>21810.700750915326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VLOOKUP($B52,IN_02_26!$B:$E,4,)</f>
        <v>9018.2739781818182</v>
      </c>
      <c r="G52" s="13">
        <f>F52*E52</f>
        <v>11272.842472727272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VLOOKUP($B54,IN_02_26!$B:$E,4,)</f>
        <v>206950.1334216031</v>
      </c>
      <c r="G54" s="17">
        <f>F54*E54</f>
        <v>620.85040026480931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971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16685.83937099194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VLOOKUP($B9,IN_02_26!$B:$E,4,)</f>
        <v>327.64872859006118</v>
      </c>
      <c r="G9" s="13">
        <f>F9*E9</f>
        <v>2293.5411001304283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VLOOKUP($B10,IN_02_26!$B:$E,4,)</f>
        <v>678.31455659581241</v>
      </c>
      <c r="G10" s="13">
        <f>F10*E10</f>
        <v>2781.0896820428306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VLOOKUP($B11,IN_02_26!$B:$E,4,)</f>
        <v>29804.108469366645</v>
      </c>
      <c r="G11" s="13">
        <f>F11*E11</f>
        <v>4470.6162704049966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VLOOKUP($B13,IN_02_26!$B:$E,4,)</f>
        <v>9018.2739781818182</v>
      </c>
      <c r="G13" s="13">
        <f>F13*E13</f>
        <v>6312.791784727272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VLOOKUP($B15,IN_02_26!$B:$E,4,)</f>
        <v>206950.1334216031</v>
      </c>
      <c r="G15" s="17">
        <f>F15*E15</f>
        <v>827.80053368641245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7808.6191790519997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VLOOKUP($B21,IN_02_26!$B:$E,4,)</f>
        <v>327.64872859006118</v>
      </c>
      <c r="G21" s="13">
        <f>F21*E21</f>
        <v>1146.7705500652141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VLOOKUP($B22,IN_02_26!$B:$E,4,)</f>
        <v>678.31455659581241</v>
      </c>
      <c r="G22" s="13">
        <f>F22*E22</f>
        <v>1390.5448410214153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VLOOKUP($B23,IN_02_26!$B:$E,4,)</f>
        <v>29804.108469366645</v>
      </c>
      <c r="G23" s="13">
        <f>F23*E23</f>
        <v>1043.1437964278327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VLOOKUP($B25,IN_02_26!$B:$E,4,)</f>
        <v>9018.2739781818182</v>
      </c>
      <c r="G25" s="13">
        <f>F25*E25</f>
        <v>3607.3095912727276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VLOOKUP($B27,IN_02_26!$B:$E,4,)</f>
        <v>206950.1334216031</v>
      </c>
      <c r="G27" s="17">
        <f>F27*E27</f>
        <v>620.85040026480931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52315.533448710587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VLOOKUP($B33,IN_02_26!$B:$E,4,)</f>
        <v>327.64872859006118</v>
      </c>
      <c r="G33" s="13">
        <f>F33*E33</f>
        <v>1638.2436429503059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VLOOKUP($B34,IN_02_26!$B:$E,4,)</f>
        <v>678.31455659581241</v>
      </c>
      <c r="G34" s="13">
        <f>F34*E34</f>
        <v>3961.3570105195445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VLOOKUP($B35,IN_02_26!$B:$E,4,)</f>
        <v>18600.554987258009</v>
      </c>
      <c r="G35" s="13">
        <f>F35*E35</f>
        <v>558.0166496177402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VLOOKUP($B36,IN_02_26!$B:$E,4,)</f>
        <v>15849.134009482725</v>
      </c>
      <c r="G36" s="13">
        <f>F36*E36</f>
        <v>19969.908851948232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VLOOKUP($B38,IN_02_26!$B:$E,4,)</f>
        <v>9018.2739781818182</v>
      </c>
      <c r="G38" s="13">
        <f>F38*E38</f>
        <v>22545.684945454545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VLOOKUP($B40,IN_02_26!$B:$E,4,)</f>
        <v>206950.1334216031</v>
      </c>
      <c r="G40" s="17">
        <f>F40*E40</f>
        <v>3642.3223482202147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34844.715175856138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VLOOKUP($B46,IN_02_26!$B:$E,4,)</f>
        <v>327.64872859006118</v>
      </c>
      <c r="G46" s="13">
        <f>F46*E46</f>
        <v>1638.2436429503059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VLOOKUP($B47,IN_02_26!$B:$E,4,)</f>
        <v>678.31455659581241</v>
      </c>
      <c r="G47" s="13">
        <f>F47*E47</f>
        <v>3391.5727829790621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VLOOKUP($B48,IN_02_26!$B:$E,4,)</f>
        <v>18600.554987258009</v>
      </c>
      <c r="G48" s="13">
        <f>F48*E48</f>
        <v>558.0166496177402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VLOOKUP($B49,IN_02_26!$B:$E,4,)</f>
        <v>8729.4964620909814</v>
      </c>
      <c r="G49" s="13">
        <f>F49*E49</f>
        <v>11086.460506855547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VLOOKUP($B51,IN_02_26!$B:$E,4,)</f>
        <v>9018.2739781818182</v>
      </c>
      <c r="G51" s="13">
        <f>F51*E51</f>
        <v>15331.065762909091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VLOOKUP($B53,IN_02_26!$B:$E,4,)</f>
        <v>206950.1334216031</v>
      </c>
      <c r="G53" s="17">
        <f>F53*E53</f>
        <v>2839.3558305443944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19672.221156272415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VLOOKUP($B57,IN_02_26!$B:$E,4,)</f>
        <v>388.78540144313678</v>
      </c>
      <c r="G57" s="13">
        <f>F57*E57</f>
        <v>1360.7489050509787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VLOOKUP($B58,IN_02_26!$B:$E,4,)</f>
        <v>14939.218653354119</v>
      </c>
      <c r="G58" s="13">
        <f>F58*E58</f>
        <v>149.39218653354121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VLOOKUP($B59,IN_02_26!$B:$E,4,)</f>
        <v>6619.3776527691743</v>
      </c>
      <c r="G59" s="13">
        <f>F59*E59</f>
        <v>7413.7029711014757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VLOOKUP($B61,IN_02_26!$B:$E,4,)</f>
        <v>9018.2739781818182</v>
      </c>
      <c r="G61" s="13">
        <f>F61*E61</f>
        <v>9018.2739781818182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VLOOKUP($B63,IN_02_26!$B:$E,4,)</f>
        <v>206950.1334216031</v>
      </c>
      <c r="G63" s="17">
        <f>F63*E63</f>
        <v>1730.1031154046018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35267.545440064976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VLOOKUP($B69,IN_02_26!$B:$E,4,)</f>
        <v>388.78540144313678</v>
      </c>
      <c r="G69" s="13">
        <f>F69*E69</f>
        <v>1360.7489050509787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VLOOKUP($B70,IN_02_26!$B:$E,4,)</f>
        <v>678.31455659581241</v>
      </c>
      <c r="G70" s="13">
        <f>F70*E70</f>
        <v>10174.718348937186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VLOOKUP($B71,IN_02_26!$B:$E,4,)</f>
        <v>14939.218653354119</v>
      </c>
      <c r="G71" s="13">
        <f>F71*E71</f>
        <v>149.39218653354121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VLOOKUP($B72,IN_02_26!$B:$E,4,)</f>
        <v>18600.554987258009</v>
      </c>
      <c r="G72" s="13">
        <f>F72*E72</f>
        <v>558.0166496177402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VLOOKUP($B73,IN_02_26!$B:$E,4,)</f>
        <v>5324.9782638498573</v>
      </c>
      <c r="G73" s="13">
        <f>F73*E73</f>
        <v>5963.9756555118411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VLOOKUP($B75,IN_02_26!$B:$E,4,)</f>
        <v>9018.2739781818182</v>
      </c>
      <c r="G75" s="13">
        <f>F75*E75</f>
        <v>16232.893160727273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VLOOKUP($B77,IN_02_26!$B:$E,4,)</f>
        <v>206950.1334216031</v>
      </c>
      <c r="G77" s="17">
        <f>F77*E77</f>
        <v>827.80053368641245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22558.371919467882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VLOOKUP($B83,IN_02_26!$B:$E,4,)</f>
        <v>678.31455659581241</v>
      </c>
      <c r="G83" s="13">
        <f>F83*E83</f>
        <v>10174.718348937186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VLOOKUP($B84,IN_02_26!$B:$E,4,)</f>
        <v>18600.554987258009</v>
      </c>
      <c r="G84" s="13">
        <f>F84*E84</f>
        <v>558.0166496177402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VLOOKUP($B86,IN_02_26!$B:$E,4,)</f>
        <v>9018.2739781818182</v>
      </c>
      <c r="G86" s="13">
        <f>F86*E86</f>
        <v>10821.928773818181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VLOOKUP($B88,IN_02_26!$B:$E,4,)</f>
        <v>206950.1334216031</v>
      </c>
      <c r="G88" s="17">
        <f>F88*E88</f>
        <v>1003.7081470947751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31603.774166285872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VLOOKUP($B94,IN_02_26!$B:$E,4,)</f>
        <v>678.31455659581241</v>
      </c>
      <c r="G94" s="13">
        <f>F94*E94</f>
        <v>15872.56062434201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VLOOKUP($B95,IN_02_26!$B:$E,4,)</f>
        <v>29804.108469366645</v>
      </c>
      <c r="G95" s="13">
        <f>F95*E95</f>
        <v>3874.5341010176639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VLOOKUP($B97,IN_02_26!$B:$E,4,)</f>
        <v>9018.2739781818182</v>
      </c>
      <c r="G97" s="13">
        <f>F97*E97</f>
        <v>10821.928773818181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VLOOKUP($B99,IN_02_26!$B:$E,4,)</f>
        <v>206950.1334216031</v>
      </c>
      <c r="G99" s="17">
        <f>F99*E99</f>
        <v>1034.7506671080155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63915.74836294882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VLOOKUP($B105,IN_02_26!$B:$E,4,)</f>
        <v>678.31455659581241</v>
      </c>
      <c r="G105" s="13">
        <f>F105*E105</f>
        <v>34390.548019407688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VLOOKUP($B106,IN_02_26!$B:$E,4,)</f>
        <v>29804.108469366645</v>
      </c>
      <c r="G106" s="13">
        <f>F106*E106</f>
        <v>5811.8011515264961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VLOOKUP($B107,IN_02_26!$B:$E,4,)</f>
        <v>7798.4897425462432</v>
      </c>
      <c r="G107" s="13">
        <f>F107*E107</f>
        <v>9358.1876910554911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VLOOKUP($B109,IN_02_26!$B:$E,4,)</f>
        <v>9018.2739781818182</v>
      </c>
      <c r="G109" s="13">
        <f>F109*E109</f>
        <v>13527.410967272728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VLOOKUP($B111,IN_02_26!$B:$E,4,)</f>
        <v>206950.1334216031</v>
      </c>
      <c r="G111" s="17">
        <f>F111*E111</f>
        <v>827.80053368641245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990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134790.66932759091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VLOOKUP($B9,IN_02_26!$B:$E,4,)</f>
        <v>8502.1308267453787</v>
      </c>
      <c r="G9" s="13">
        <f t="shared" ref="G9:G14" si="0">F9*E9</f>
        <v>9352.3439094199166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VLOOKUP($B10,IN_02_26!$B:$E,4,)</f>
        <v>6462.5421751466201</v>
      </c>
      <c r="G10" s="13">
        <f t="shared" si="0"/>
        <v>1938.762652543986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VLOOKUP($B11,IN_02_26!$B:$E,4,)</f>
        <v>17271.28220138824</v>
      </c>
      <c r="G11" s="13">
        <f t="shared" si="0"/>
        <v>20725.538641665888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VLOOKUP($B12,IN_02_26!$B:$E,4,)</f>
        <v>2845.5736547234815</v>
      </c>
      <c r="G12" s="13">
        <f t="shared" si="0"/>
        <v>39838.031166128741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VLOOKUP($B13,IN_02_26!$B:$E,4,)</f>
        <v>10437.739649249068</v>
      </c>
      <c r="G13" s="13">
        <f t="shared" si="0"/>
        <v>15656.609473873603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VLOOKUP($B14,IN_02_26!$B:$E,4,)</f>
        <v>862.11270177824247</v>
      </c>
      <c r="G14" s="13">
        <f t="shared" si="0"/>
        <v>1551.8028632008366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VLOOKUP($B16,IN_02_26!$B:$E,4,)</f>
        <v>9018.2739781818182</v>
      </c>
      <c r="G16" s="13">
        <f>F16*E16</f>
        <v>45091.369890909089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VLOOKUP($B18,IN_02_26!$B:$E,4,)</f>
        <v>127242.14596976971</v>
      </c>
      <c r="G18" s="17">
        <f>F18*E18</f>
        <v>636.21072984884859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84363.131038934516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VLOOKUP($B24,IN_02_26!$B:$E,4,)</f>
        <v>7161.8851770290403</v>
      </c>
      <c r="G24" s="13">
        <f t="shared" ref="G24:G30" si="1">F24*E24</f>
        <v>7878.0736947319447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VLOOKUP($B25,IN_02_26!$B:$E,4,)</f>
        <v>11388.719817576162</v>
      </c>
      <c r="G25" s="13">
        <f t="shared" si="1"/>
        <v>12527.591799333779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VLOOKUP($B26,IN_02_26!$B:$E,4,)</f>
        <v>678.31455659581241</v>
      </c>
      <c r="G26" s="13">
        <f t="shared" si="1"/>
        <v>1017.4718348937186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VLOOKUP($B27,IN_02_26!$B:$E,4,)</f>
        <v>327.64872859006118</v>
      </c>
      <c r="G27" s="13">
        <f t="shared" si="1"/>
        <v>1671.0085158093118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VLOOKUP($B28,IN_02_26!$B:$E,4,)</f>
        <v>18600.554987258009</v>
      </c>
      <c r="G28" s="13">
        <f t="shared" si="1"/>
        <v>837.02497442661036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VLOOKUP($B29,IN_02_26!$B:$E,4,)</f>
        <v>2430.4077846196215</v>
      </c>
      <c r="G29" s="13">
        <f t="shared" si="1"/>
        <v>243.04077846196216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VLOOKUP($B30,IN_02_26!$B:$E,4,)</f>
        <v>2845.5736547234815</v>
      </c>
      <c r="G30" s="13">
        <f t="shared" si="1"/>
        <v>42683.604820852219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VLOOKUP($B32,IN_02_26!$B:$E,4,)</f>
        <v>9018.2739781818182</v>
      </c>
      <c r="G32" s="13">
        <f>F32*E32</f>
        <v>16232.893160727273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VLOOKUP($B34,IN_02_26!$B:$E,4,)</f>
        <v>127242.14596976971</v>
      </c>
      <c r="G34" s="17">
        <f>F34*E34</f>
        <v>1272.4214596976972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77492.014315530658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VLOOKUP($B40,IN_02_26!$B:$E,4,)</f>
        <v>4234.5464031628953</v>
      </c>
      <c r="G40" s="13">
        <f>F40*E40</f>
        <v>25407.278418977374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VLOOKUP($B41,IN_02_26!$B:$E,4,)</f>
        <v>32544.510277137168</v>
      </c>
      <c r="G41" s="13">
        <f>F41*E41</f>
        <v>23757.492502310131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VLOOKUP($B43,IN_02_26!$B:$E,4,)</f>
        <v>9018.2739781818182</v>
      </c>
      <c r="G43" s="13">
        <f>F43*E43</f>
        <v>27054.821934545456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VLOOKUP($B45,IN_02_26!$B:$E,4,)</f>
        <v>127242.14596976971</v>
      </c>
      <c r="G45" s="17">
        <f>F45*E45</f>
        <v>1272.4214596976972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77273.728905592972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VLOOKUP($B51,IN_02_26!$B:$E,4,)</f>
        <v>4234.5464031628953</v>
      </c>
      <c r="G51" s="13">
        <f>F51*E51</f>
        <v>25407.278418977374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VLOOKUP($B52,IN_02_26!$B:$E,4,)</f>
        <v>52309.349094160985</v>
      </c>
      <c r="G52" s="13">
        <f>F52*E52</f>
        <v>23539.207092372442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VLOOKUP($B54,IN_02_26!$B:$E,4,)</f>
        <v>9018.2739781818182</v>
      </c>
      <c r="G54" s="13">
        <f>F54*E54</f>
        <v>27054.821934545456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VLOOKUP($B56,IN_02_26!$B:$E,4,)</f>
        <v>127242.14596976971</v>
      </c>
      <c r="G56" s="17">
        <f>F56*E56</f>
        <v>1272.4214596976972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64210.700199352556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VLOOKUP($B62,IN_02_26!$B:$E,4,)</f>
        <v>3371.4623745844001</v>
      </c>
      <c r="G62" s="13">
        <f>F62*E62</f>
        <v>3708.6086120428404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VLOOKUP($B63,IN_02_26!$B:$E,4,)</f>
        <v>52309.349094160985</v>
      </c>
      <c r="G63" s="13">
        <f>F63*E63</f>
        <v>23539.207092372442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VLOOKUP($B64,IN_02_26!$B:$E,4,)</f>
        <v>17271.28220138824</v>
      </c>
      <c r="G64" s="13">
        <f>F64*E64</f>
        <v>8635.6411006941198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VLOOKUP($B66,IN_02_26!$B:$E,4,)</f>
        <v>9018.2739781818182</v>
      </c>
      <c r="G66" s="13">
        <f>F66*E66</f>
        <v>27054.821934545456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VLOOKUP($B68,IN_02_26!$B:$E,4,)</f>
        <v>127242.14596976971</v>
      </c>
      <c r="G68" s="17">
        <f>F68*E68</f>
        <v>1272.4214596976972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205186.18431052729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VLOOKUP($B74,IN_02_26!$B:$E,4,)</f>
        <v>678.31455659581241</v>
      </c>
      <c r="G74" s="13">
        <f t="shared" ref="G74:G81" si="2">F74*E74</f>
        <v>8139.7746791497484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VLOOKUP($B75,IN_02_26!$B:$E,4,)</f>
        <v>327.64872859006118</v>
      </c>
      <c r="G75" s="13">
        <f t="shared" si="2"/>
        <v>2621.1898287204895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VLOOKUP($B76,IN_02_26!$B:$E,4,)</f>
        <v>7161.8851770290403</v>
      </c>
      <c r="G76" s="13">
        <f t="shared" si="2"/>
        <v>7878.0736947319447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VLOOKUP($B77,IN_02_26!$B:$E,4,)</f>
        <v>2430.4077846196215</v>
      </c>
      <c r="G77" s="13">
        <f t="shared" si="2"/>
        <v>972.16311384784865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VLOOKUP($B78,IN_02_26!$B:$E,4,)</f>
        <v>11388.719817576162</v>
      </c>
      <c r="G78" s="13">
        <f t="shared" si="2"/>
        <v>11958.155808454971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VLOOKUP($B79,IN_02_26!$B:$E,4,)</f>
        <v>29804.108469366645</v>
      </c>
      <c r="G79" s="13">
        <f t="shared" si="2"/>
        <v>3874.5341010176639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VLOOKUP($B80,IN_02_26!$B:$E,4,)</f>
        <v>18600.554987258009</v>
      </c>
      <c r="G80" s="13">
        <f t="shared" si="2"/>
        <v>465.01387468145026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VLOOKUP($B81,IN_02_26!$B:$E,4,)</f>
        <v>4997.0471184132721</v>
      </c>
      <c r="G81" s="13">
        <f t="shared" si="2"/>
        <v>124926.1779603318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VLOOKUP($B83,IN_02_26!$B:$E,4,)</f>
        <v>9018.2739781818182</v>
      </c>
      <c r="G83" s="13">
        <f>F83*E83</f>
        <v>36073.095912727273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VLOOKUP($B85,IN_02_26!$B:$E,4,)</f>
        <v>206950.1334216031</v>
      </c>
      <c r="G85" s="17">
        <f>F85*E85</f>
        <v>8278.0053368641238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101454.87236596111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VLOOKUP($B91,IN_02_26!$B:$E,4,)</f>
        <v>678.31455659581241</v>
      </c>
      <c r="G91" s="13">
        <f t="shared" ref="G91:G97" si="3">F91*E91</f>
        <v>16957.863914895312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VLOOKUP($B92,IN_02_26!$B:$E,4,)</f>
        <v>4791.4518335079429</v>
      </c>
      <c r="G92" s="13">
        <f t="shared" si="3"/>
        <v>7187.1777502619143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VLOOKUP($B93,IN_02_26!$B:$E,4,)</f>
        <v>23184.31350032684</v>
      </c>
      <c r="G93" s="13">
        <f t="shared" si="3"/>
        <v>1159.2156750163419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VLOOKUP($B94,IN_02_26!$B:$E,4,)</f>
        <v>18600.554987258009</v>
      </c>
      <c r="G94" s="13">
        <f t="shared" si="3"/>
        <v>744.0221994903203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VLOOKUP($B95,IN_02_26!$B:$E,4,)</f>
        <v>1264.6416207932143</v>
      </c>
      <c r="G95" s="13">
        <f t="shared" si="3"/>
        <v>10117.132966345715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VLOOKUP($B96,IN_02_26!$B:$E,4,)</f>
        <v>6772.4020194231571</v>
      </c>
      <c r="G96" s="13">
        <f t="shared" si="3"/>
        <v>8804.1226252501037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VLOOKUP($B97,IN_02_26!$B:$E,4,)</f>
        <v>2909.8204111328264</v>
      </c>
      <c r="G97" s="13">
        <f t="shared" si="3"/>
        <v>6401.6049044922183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VLOOKUP($B99,IN_02_26!$B:$E,4,)</f>
        <v>9018.2739781818182</v>
      </c>
      <c r="G99" s="13">
        <f>F99*E99</f>
        <v>48428.131262836367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VLOOKUP($B101,IN_02_26!$B:$E,4,)</f>
        <v>206950.1334216031</v>
      </c>
      <c r="G101" s="17">
        <f>F101*E101</f>
        <v>1655.6010673728249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62659.510391263007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VLOOKUP($B107,IN_02_26!$B:$E,4,)</f>
        <v>4234.5464031628953</v>
      </c>
      <c r="G107" s="13">
        <f>F107*E107</f>
        <v>12703.639209488687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VLOOKUP($B108,IN_02_26!$B:$E,4,)</f>
        <v>19662.388897755605</v>
      </c>
      <c r="G108" s="13">
        <f>F108*E108</f>
        <v>21628.627787531168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VLOOKUP($B110,IN_02_26!$B:$E,4,)</f>
        <v>9018.2739781818182</v>
      </c>
      <c r="G110" s="13">
        <f>F110*E110</f>
        <v>27054.821934545456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VLOOKUP($B112,IN_02_26!$B:$E,4,)</f>
        <v>127242.14596976971</v>
      </c>
      <c r="G112" s="17">
        <f>F112*E112</f>
        <v>1272.4214596976972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1006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48668.48081023417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VLOOKUP($B9,IN_02_26!$B:$E,4,)</f>
        <v>678.31455659581241</v>
      </c>
      <c r="G9" s="13">
        <f t="shared" ref="G9:G14" si="0">F9*E9</f>
        <v>2713.2582263832496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VLOOKUP($B10,IN_02_26!$B:$E,4,)</f>
        <v>327.64872859006118</v>
      </c>
      <c r="G10" s="13">
        <f t="shared" si="0"/>
        <v>1015.7110586291897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VLOOKUP($B11,IN_02_26!$B:$E,4,)</f>
        <v>17271.28220138824</v>
      </c>
      <c r="G11" s="13">
        <f t="shared" si="0"/>
        <v>8635.6411006941198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VLOOKUP($B12,IN_02_26!$B:$E,4,)</f>
        <v>4753.7102500787914</v>
      </c>
      <c r="G12" s="13">
        <f t="shared" si="0"/>
        <v>6227.3604276032174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VLOOKUP($B13,IN_02_26!$B:$E,4,)</f>
        <v>18600.554987258009</v>
      </c>
      <c r="G13" s="13">
        <f t="shared" si="0"/>
        <v>558.0166496177402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VLOOKUP($B14,IN_02_26!$B:$E,4,)</f>
        <v>862.11270177824247</v>
      </c>
      <c r="G14" s="13">
        <f t="shared" si="0"/>
        <v>1896.6479439121335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VLOOKUP($B16,IN_02_26!$B:$E,4,)</f>
        <v>9018.2739781818182</v>
      </c>
      <c r="G16" s="13">
        <f>F16*E16</f>
        <v>26603.908235636365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VLOOKUP($B18,IN_02_26!$B:$E,4,)</f>
        <v>127242.14596976971</v>
      </c>
      <c r="G18" s="17">
        <f>F18*E18</f>
        <v>1017.9371677581578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69377.470784275181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VLOOKUP($B24,IN_02_26!$B:$E,4,)</f>
        <v>678.31455659581241</v>
      </c>
      <c r="G24" s="13">
        <f t="shared" ref="G24:G30" si="1">F24*E24</f>
        <v>2713.2582263832496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VLOOKUP($B25,IN_02_26!$B:$E,4,)</f>
        <v>327.64872859006118</v>
      </c>
      <c r="G25" s="13">
        <f t="shared" si="1"/>
        <v>360.41360144906736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VLOOKUP($B26,IN_02_26!$B:$E,4,)</f>
        <v>17271.28220138824</v>
      </c>
      <c r="G26" s="13">
        <f t="shared" si="1"/>
        <v>8635.6411006941198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VLOOKUP($B27,IN_02_26!$B:$E,4,)</f>
        <v>4753.7102500787914</v>
      </c>
      <c r="G27" s="13">
        <f t="shared" si="1"/>
        <v>6227.3604276032174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VLOOKUP($B28,IN_02_26!$B:$E,4,)</f>
        <v>18600.554987258009</v>
      </c>
      <c r="G28" s="13">
        <f t="shared" si="1"/>
        <v>111.60332992354806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VLOOKUP($B29,IN_02_26!$B:$E,4,)</f>
        <v>1211.7055972730736</v>
      </c>
      <c r="G29" s="13">
        <f t="shared" si="1"/>
        <v>21810.700750915326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VLOOKUP($B30,IN_02_26!$B:$E,4,)</f>
        <v>862.11270177824247</v>
      </c>
      <c r="G30" s="13">
        <f t="shared" si="1"/>
        <v>1896.6479439121335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VLOOKUP($B32,IN_02_26!$B:$E,4,)</f>
        <v>9018.2739781818182</v>
      </c>
      <c r="G32" s="13">
        <f>F32*E32</f>
        <v>26603.908235636365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VLOOKUP($B34,IN_02_26!$B:$E,4,)</f>
        <v>127242.14596976971</v>
      </c>
      <c r="G34" s="17">
        <f>F34*E34</f>
        <v>1017.9371677581578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48415.664866481799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VLOOKUP($B40,IN_02_26!$B:$E,4,)</f>
        <v>17271.28220138824</v>
      </c>
      <c r="G40" s="13">
        <f>F40*E40</f>
        <v>29361.179742360007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VLOOKUP($B42,IN_02_26!$B:$E,4,)</f>
        <v>9018.2739781818182</v>
      </c>
      <c r="G42" s="13">
        <f>F42*E42</f>
        <v>18036.547956363636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VLOOKUP($B44,IN_02_26!$B:$E,4,)</f>
        <v>127242.14596976971</v>
      </c>
      <c r="G44" s="17">
        <f>F44*E44</f>
        <v>1017.9371677581578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93546.525840887392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VLOOKUP($B50,IN_02_26!$B:$E,4,)</f>
        <v>11861.420566134811</v>
      </c>
      <c r="G50" s="13">
        <f>F50*E50</f>
        <v>55748.676660833618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VLOOKUP($B51,IN_02_26!$B:$E,4,)</f>
        <v>20675.938601039827</v>
      </c>
      <c r="G51" s="13">
        <f>F51*E51</f>
        <v>22743.532461143812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VLOOKUP($B53,IN_02_26!$B:$E,4,)</f>
        <v>9018.2739781818182</v>
      </c>
      <c r="G53" s="13">
        <f>F53*E53</f>
        <v>13527.410967272728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VLOOKUP($B55,IN_02_26!$B:$E,4,)</f>
        <v>127242.14596976971</v>
      </c>
      <c r="G55" s="17">
        <f>F55*E55</f>
        <v>1526.9057516372366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22569.179969039884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VLOOKUP($B61,IN_02_26!$B:$E,4,)</f>
        <v>678.31455659581241</v>
      </c>
      <c r="G61" s="13">
        <f>F61*E61</f>
        <v>4069.8873395748742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VLOOKUP($B62,IN_02_26!$B:$E,4,)</f>
        <v>327.64872859006118</v>
      </c>
      <c r="G62" s="13">
        <f>F62*E62</f>
        <v>1310.5949143602447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VLOOKUP($B63,IN_02_26!$B:$E,4,)</f>
        <v>18600.554987258009</v>
      </c>
      <c r="G63" s="13">
        <f>F63*E63</f>
        <v>465.01387468145026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VLOOKUP($B65,IN_02_26!$B:$E,4,)</f>
        <v>9018.2739781818182</v>
      </c>
      <c r="G65" s="13">
        <f>F65*E65</f>
        <v>16413.258640290911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VLOOKUP($B67,IN_02_26!$B:$E,4,)</f>
        <v>206950.1334216031</v>
      </c>
      <c r="G67" s="17">
        <f>F67*E67</f>
        <v>310.42520013240465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40302.539000806493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VLOOKUP($B73,IN_02_26!$B:$E,4,)</f>
        <v>1211.7055972730736</v>
      </c>
      <c r="G73" s="13">
        <f>F73*E73</f>
        <v>21810.700750915326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VLOOKUP($B75,IN_02_26!$B:$E,4,)</f>
        <v>9018.2739781818182</v>
      </c>
      <c r="G75" s="13">
        <f>F75*E75</f>
        <v>18036.547956363636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VLOOKUP($B77,IN_02_26!$B:$E,4,)</f>
        <v>206950.1334216031</v>
      </c>
      <c r="G77" s="17">
        <f>F77*E77</f>
        <v>455.29029352752684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1019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4915.2317185011179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VLOOKUP($B9,IN_02_26!$B:$E,4,)</f>
        <v>1001.3996958124848</v>
      </c>
      <c r="G9" s="13">
        <f>F9*E9</f>
        <v>2002.7993916249695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VLOOKUP($B11,IN_02_26!$B:$E,4,)</f>
        <v>9018.2739781818182</v>
      </c>
      <c r="G11" s="13">
        <f>F11*E11</f>
        <v>2705.4821934545453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VLOOKUP($B13,IN_02_26!$B:$E,4,)</f>
        <v>206950.1334216031</v>
      </c>
      <c r="G13" s="17">
        <f>F13*E13</f>
        <v>206.95013342160311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19325.288920672559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VLOOKUP($B19,IN_02_26!$B:$E,4,)</f>
        <v>14939.218653354119</v>
      </c>
      <c r="G19" s="13">
        <f>F19*E19</f>
        <v>149.39218653354121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VLOOKUP($B20,IN_02_26!$B:$E,4,)</f>
        <v>388.78540144313678</v>
      </c>
      <c r="G20" s="13">
        <f>F20*E20</f>
        <v>1360.7489050509787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VLOOKUP($B21,IN_02_26!$B:$E,4,)</f>
        <v>3590.8205031060033</v>
      </c>
      <c r="G21" s="13">
        <f>F21*E21</f>
        <v>3770.3615282613036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VLOOKUP($B23,IN_02_26!$B:$E,4,)</f>
        <v>9018.2739781818182</v>
      </c>
      <c r="G23" s="13">
        <f>F23*E23</f>
        <v>13527.410967272728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VLOOKUP($B25,IN_02_26!$B:$E,4,)</f>
        <v>206950.1334216031</v>
      </c>
      <c r="G25" s="17">
        <f>F25*E25</f>
        <v>517.37533355400774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1024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2835395.0346615668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VLOOKUP($B9,IN_02_26!$B:$E,4,)</f>
        <v>346018.0202780753</v>
      </c>
      <c r="G9" s="13">
        <f>F9*E9</f>
        <v>346018.0202780753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VLOOKUP($B10,IN_02_26!$B:$E,4,)</f>
        <v>141081.17100227348</v>
      </c>
      <c r="G10" s="13">
        <f>F10*E10</f>
        <v>564324.68400909391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VLOOKUP($B11,IN_02_26!$B:$E,4,)</f>
        <v>217070.45487474804</v>
      </c>
      <c r="G11" s="13">
        <f>F11*E11</f>
        <v>1410957.9566858623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VLOOKUP($B12,IN_02_26!$B:$E,4,)</f>
        <v>25027.56054127543</v>
      </c>
      <c r="G12" s="13">
        <f>F12*E12</f>
        <v>95054.67493576408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VLOOKUP($B14,IN_02_26!$B:$E,4,)</f>
        <v>9018.2739781818182</v>
      </c>
      <c r="G14" s="13">
        <f>F14*E14</f>
        <v>342694.41117090906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VLOOKUP($B16,IN_02_26!$B:$E,4,)</f>
        <v>127242.14596976971</v>
      </c>
      <c r="G16" s="17">
        <f>F16*E16</f>
        <v>76345.287581861819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1673295.6958356374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VLOOKUP($B22,IN_02_26!$B:$E,4,)</f>
        <v>217070.45487474804</v>
      </c>
      <c r="G22" s="13">
        <f>F22*E22</f>
        <v>1410957.9566858623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VLOOKUP($B24,IN_02_26!$B:$E,4,)</f>
        <v>9018.2739781818182</v>
      </c>
      <c r="G24" s="13">
        <f>F24*E24</f>
        <v>220947.71246545453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VLOOKUP($B26,IN_02_26!$B:$E,4,)</f>
        <v>206950.1334216031</v>
      </c>
      <c r="G26" s="17">
        <f>F26*E26</f>
        <v>41390.026684320619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1138445.96987686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VLOOKUP($B32,IN_02_26!$B:$E,4,)</f>
        <v>25027.56054127543</v>
      </c>
      <c r="G32" s="13">
        <f>F32*E32</f>
        <v>83592.052207859932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VLOOKUP($B33,IN_02_26!$B:$E,4,)</f>
        <v>346018.0202780753</v>
      </c>
      <c r="G33" s="13">
        <f>F33*E33</f>
        <v>346018.0202780753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VLOOKUP($B34,IN_02_26!$B:$E,4,)</f>
        <v>141081.17100227348</v>
      </c>
      <c r="G34" s="13">
        <f>F34*E34</f>
        <v>564324.68400909391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VLOOKUP($B36,IN_02_26!$B:$E,4,)</f>
        <v>9018.2739781818182</v>
      </c>
      <c r="G36" s="13">
        <f>F36*E36</f>
        <v>121746.69870545455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VLOOKUP($B38,IN_02_26!$B:$E,4,)</f>
        <v>206950.1334216031</v>
      </c>
      <c r="G38" s="17">
        <f>F38*E38</f>
        <v>22764.514676376341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24975933.565480553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VLOOKUP($B44,IN_02_26!$B:$E,4,)</f>
        <v>217070.45487474804</v>
      </c>
      <c r="G44" s="13">
        <f>F44*E44</f>
        <v>17237564.821603741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VLOOKUP($B46,IN_02_26!$B:$E,4,)</f>
        <v>9018.2739781818182</v>
      </c>
      <c r="G46" s="13">
        <f>F46*E46</f>
        <v>6136574.7111936007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VLOOKUP($B48,IN_02_26!$B:$E,4,)</f>
        <v>206950.1334216031</v>
      </c>
      <c r="G48" s="17">
        <f>F48*E48</f>
        <v>1601794.0326832081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11667747.889686948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VLOOKUP($B54,IN_02_26!$B:$E,4,)</f>
        <v>25027.56054127543</v>
      </c>
      <c r="G54" s="13">
        <f>F54*E54</f>
        <v>433477.34857489046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VLOOKUP($B55,IN_02_26!$B:$E,4,)</f>
        <v>141081.17100227348</v>
      </c>
      <c r="G55" s="13">
        <f>F55*E55</f>
        <v>9285962.6753696389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VLOOKUP($B57,IN_02_26!$B:$E,4,)</f>
        <v>9018.2739781818182</v>
      </c>
      <c r="G57" s="13">
        <f>F57*E57</f>
        <v>1511643.0842228364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VLOOKUP($B59,IN_02_26!$B:$E,4,)</f>
        <v>206950.1334216031</v>
      </c>
      <c r="G59" s="17">
        <f>F59*E59</f>
        <v>436664.7815195825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1057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7" t="s">
        <v>1056</v>
      </c>
      <c r="C6" s="347"/>
      <c r="D6" s="347"/>
      <c r="E6" s="347"/>
      <c r="F6" s="347"/>
      <c r="G6" s="347"/>
      <c r="H6" s="347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465193.22154043533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VLOOKUP($B11,IN_02_26!$B:$E,4,)</f>
        <v>129903.76192295768</v>
      </c>
      <c r="G11" s="13">
        <f>F11*E11</f>
        <v>129903.76192295768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VLOOKUP($B12,IN_02_26!$B:$E,4,)</f>
        <v>96828.790051306831</v>
      </c>
      <c r="G12" s="13">
        <f>F12*E12</f>
        <v>150084.62457952558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VLOOKUP($B13,IN_02_26!$B:$E,4,)</f>
        <v>47685.935415520529</v>
      </c>
      <c r="G13" s="13">
        <f>F13*E13</f>
        <v>47685.935415520529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VLOOKUP($B15,IN_02_26!$B:$E,4,)</f>
        <v>10399.557085454544</v>
      </c>
      <c r="G15" s="13">
        <f>F15*E15</f>
        <v>124794.68502545453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VLOOKUP($B17,IN_02_26!$B:$E,4,)</f>
        <v>127242.14596976971</v>
      </c>
      <c r="G17" s="17">
        <f>F17*E17</f>
        <v>12724.214596976972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854641.49107356858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VLOOKUP($B23,IN_02_26!$B:$E,4,)</f>
        <v>482.4209049166999</v>
      </c>
      <c r="G23" s="13">
        <f>F23*E23</f>
        <v>21708.940721251496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VLOOKUP($B24,IN_02_26!$B:$E,4,)</f>
        <v>3999.9227966473159</v>
      </c>
      <c r="G24" s="13">
        <f>F24*E24</f>
        <v>185996.41004410019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VLOOKUP($B25,IN_02_26!$B:$E,4,)</f>
        <v>13204.583567955211</v>
      </c>
      <c r="G25" s="13">
        <f>F25*E25</f>
        <v>79227.501407731266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VLOOKUP($B26,IN_02_26!$B:$E,4,)</f>
        <v>177304.62374720871</v>
      </c>
      <c r="G26" s="13">
        <f>F26*E26</f>
        <v>177304.62374720871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VLOOKUP($B27,IN_02_26!$B:$E,4,)</f>
        <v>1072.3253074925801</v>
      </c>
      <c r="G27" s="13">
        <f>F27*E27</f>
        <v>32169.759224777405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VLOOKUP($B29,IN_02_26!$B:$E,4,)</f>
        <v>10399.557085454544</v>
      </c>
      <c r="G29" s="13">
        <f>F29*E29</f>
        <v>332785.82673454541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VLOOKUP($B31,IN_02_26!$B:$E,4,)</f>
        <v>127242.14596976971</v>
      </c>
      <c r="G31" s="17">
        <f>F31*E31</f>
        <v>25448.429193953943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1319834.712614004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VLOOKUP($B37,IN_02_26!$B:$E,4,)</f>
        <v>482.4209049166999</v>
      </c>
      <c r="G37" s="13">
        <f t="shared" ref="G37:G44" si="0">F37*E37</f>
        <v>21708.940721251496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VLOOKUP($B38,IN_02_26!$B:$E,4,)</f>
        <v>3999.9227966473159</v>
      </c>
      <c r="G38" s="13">
        <f t="shared" si="0"/>
        <v>185996.41004410019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VLOOKUP($B39,IN_02_26!$B:$E,4,)</f>
        <v>13204.583567955211</v>
      </c>
      <c r="G39" s="13">
        <f t="shared" si="0"/>
        <v>79227.501407731266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VLOOKUP($B40,IN_02_26!$B:$E,4,)</f>
        <v>177304.62374720871</v>
      </c>
      <c r="G40" s="13">
        <f t="shared" si="0"/>
        <v>177304.62374720871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VLOOKUP($B41,IN_02_26!$B:$E,4,)</f>
        <v>1072.3253074925801</v>
      </c>
      <c r="G41" s="13">
        <f t="shared" si="0"/>
        <v>32169.759224777405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VLOOKUP($B42,IN_02_26!$B:$E,4,)</f>
        <v>96828.790051306831</v>
      </c>
      <c r="G42" s="13">
        <f t="shared" si="0"/>
        <v>150084.62457952558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VLOOKUP($B43,IN_02_26!$B:$E,4,)</f>
        <v>47685.935415520529</v>
      </c>
      <c r="G43" s="13">
        <f t="shared" si="0"/>
        <v>47685.935415520529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VLOOKUP($B44,IN_02_26!$B:$E,4,)</f>
        <v>129903.76192295768</v>
      </c>
      <c r="G44" s="13">
        <f t="shared" si="0"/>
        <v>129903.76192295768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VLOOKUP($B46,IN_02_26!$B:$E,4,)</f>
        <v>10399.557085454544</v>
      </c>
      <c r="G46" s="13">
        <f>F46*E46</f>
        <v>457580.51175999991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VLOOKUP($B48,IN_02_26!$B:$E,4,)</f>
        <v>127242.14596976971</v>
      </c>
      <c r="G48" s="17">
        <f>F48*E48</f>
        <v>38172.64379093091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3828459.0427876613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VLOOKUP($B52,IN_02_26!$B:$E,4,)</f>
        <v>13204.583567955211</v>
      </c>
      <c r="G52" s="13">
        <f t="shared" ref="G52:G57" si="1">F52*E52</f>
        <v>244192.36392219571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VLOOKUP($B53,IN_02_26!$B:$E,4,)</f>
        <v>482.4209049166999</v>
      </c>
      <c r="G53" s="13">
        <f t="shared" si="1"/>
        <v>92429.915698420038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VLOOKUP($B54,IN_02_26!$B:$E,4,)</f>
        <v>3999.9227966473159</v>
      </c>
      <c r="G54" s="13">
        <f t="shared" si="1"/>
        <v>1105126.669717297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VLOOKUP($B55,IN_02_26!$B:$E,4,)</f>
        <v>20842.096205573594</v>
      </c>
      <c r="G55" s="13">
        <f t="shared" si="1"/>
        <v>520385.45806076151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VLOOKUP($B56,IN_02_26!$B:$E,4,)</f>
        <v>5703.6167178223441</v>
      </c>
      <c r="G56" s="13">
        <f t="shared" si="1"/>
        <v>118783.52176536815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VLOOKUP($B57,IN_02_26!$B:$E,4,)</f>
        <v>1072.3253074925801</v>
      </c>
      <c r="G57" s="13">
        <f t="shared" si="1"/>
        <v>139945.95890493417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VLOOKUP($B59,IN_02_26!$B:$E,4,)</f>
        <v>10399.557085454544</v>
      </c>
      <c r="G59" s="13">
        <f>F59*E59</f>
        <v>1501602.447125867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VLOOKUP($B61,IN_02_26!$B:$E,4,)</f>
        <v>127242.14596976971</v>
      </c>
      <c r="G61" s="17">
        <f>F61*E61</f>
        <v>105992.70759281817</v>
      </c>
      <c r="H61" s="15"/>
    </row>
    <row r="64" spans="1:8" s="2" customFormat="1" ht="18" x14ac:dyDescent="0.25">
      <c r="A64" s="27"/>
      <c r="B64" s="347" t="s">
        <v>1055</v>
      </c>
      <c r="C64" s="347"/>
      <c r="D64" s="347"/>
      <c r="E64" s="347"/>
      <c r="F64" s="347"/>
      <c r="G64" s="347"/>
      <c r="H64" s="347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2158130.6732099894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VLOOKUP($B69,IN_02_26!$B:$E,4,)</f>
        <v>265088.12387352047</v>
      </c>
      <c r="G69" s="13">
        <f>F69*E69</f>
        <v>1232659.7760118702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VLOOKUP($B70,IN_02_26!$B:$E,4,)</f>
        <v>136919.90359488231</v>
      </c>
      <c r="G70" s="13">
        <f>F70*E70</f>
        <v>754428.66880780156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VLOOKUP($B72,IN_02_26!$B:$E,4,)</f>
        <v>10399.557085454544</v>
      </c>
      <c r="G72" s="13">
        <f>F72*E72</f>
        <v>145593.7991963636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VLOOKUP($B74,IN_02_26!$B:$E,4,)</f>
        <v>127242.14596976971</v>
      </c>
      <c r="G74" s="17">
        <f>F74*E74</f>
        <v>25448.429193953943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14701225.15246463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VLOOKUP($B80,IN_02_26!$B:$E,4,)</f>
        <v>265088.12387352047</v>
      </c>
      <c r="G80" s="13">
        <f>F80*E80</f>
        <v>9224536.5345507655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VLOOKUP($B81,IN_02_26!$B:$E,4,)</f>
        <v>136919.90359488231</v>
      </c>
      <c r="G81" s="13">
        <f>F81*E81</f>
        <v>4511510.8234513728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VLOOKUP($B83,IN_02_26!$B:$E,4,)</f>
        <v>10399.557085454544</v>
      </c>
      <c r="G83" s="13">
        <f>F83*E83</f>
        <v>709166.59677131614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VLOOKUP($B85,IN_02_26!$B:$E,4,)</f>
        <v>127242.14596976971</v>
      </c>
      <c r="G85" s="17">
        <f>F85*E85</f>
        <v>256011.19769117667</v>
      </c>
      <c r="H85" s="15"/>
    </row>
    <row r="88" spans="1:8" s="2" customFormat="1" ht="18" x14ac:dyDescent="0.25">
      <c r="A88" s="27"/>
      <c r="B88" s="347" t="s">
        <v>2024</v>
      </c>
      <c r="C88" s="347"/>
      <c r="D88" s="347"/>
      <c r="E88" s="347"/>
      <c r="F88" s="347"/>
      <c r="G88" s="347"/>
      <c r="H88" s="347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1651995.1262991934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VLOOKUP($B93,IN_02_26!$B:$E,4,)</f>
        <v>20789.882501363747</v>
      </c>
      <c r="G93" s="13">
        <f>F93*E93</f>
        <v>860243.75814142916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VLOOKUP($B94,IN_02_26!$B:$E,4,)</f>
        <v>12900.11143483778</v>
      </c>
      <c r="G94" s="13">
        <f>F94*E94</f>
        <v>123299.2650941795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VLOOKUP($B95,IN_02_26!$B:$E,4,)</f>
        <v>8642.5742079492193</v>
      </c>
      <c r="G95" s="13">
        <f>F95*E95</f>
        <v>172255.14653863589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VLOOKUP($B96,IN_02_26!$B:$E,4,)</f>
        <v>678.31455659581241</v>
      </c>
      <c r="G96" s="13">
        <f>F96*E96</f>
        <v>61128.351211301422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VLOOKUP($B98,IN_02_26!$B:$E,4,)</f>
        <v>10399.557085454544</v>
      </c>
      <c r="G98" s="13">
        <f>F98*E98</f>
        <v>415982.28341818176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VLOOKUP($B100,IN_02_26!$B:$E,4,)</f>
        <v>127242.14596976971</v>
      </c>
      <c r="G100" s="17">
        <f>F100*E100</f>
        <v>19086.321895465455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2103865.877758719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VLOOKUP($B106,IN_02_26!$B:$E,4,)</f>
        <v>20789.882501363747</v>
      </c>
      <c r="G106" s="13">
        <f>F106*E106</f>
        <v>1160158.6031061027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VLOOKUP($B107,IN_02_26!$B:$E,4,)</f>
        <v>12900.11143483778</v>
      </c>
      <c r="G107" s="13">
        <f>F107*E107</f>
        <v>123299.2650941795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VLOOKUP($B108,IN_02_26!$B:$E,4,)</f>
        <v>8642.5742079492193</v>
      </c>
      <c r="G108" s="13">
        <f>F108*E108</f>
        <v>172255.14653863589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VLOOKUP($B109,IN_02_26!$B:$E,4,)</f>
        <v>678.31455659581241</v>
      </c>
      <c r="G109" s="13">
        <f>F109*E109</f>
        <v>61128.351211301422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VLOOKUP($B111,IN_02_26!$B:$E,4,)</f>
        <v>10399.557085454544</v>
      </c>
      <c r="G111" s="13">
        <f>F111*E111</f>
        <v>561576.08261454536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VLOOKUP($B113,IN_02_26!$B:$E,4,)</f>
        <v>127242.14596976971</v>
      </c>
      <c r="G113" s="17">
        <f>F113*E113</f>
        <v>25448.429193953943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451870.75145952549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VLOOKUP($B119,IN_02_26!$B:$E,4,)</f>
        <v>20789.882501363747</v>
      </c>
      <c r="G119" s="13">
        <f>F119*E119</f>
        <v>299914.84496467339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VLOOKUP($B121,IN_02_26!$B:$E,4,)</f>
        <v>10399.557085454544</v>
      </c>
      <c r="G121" s="13">
        <f>F121*E121</f>
        <v>145593.7991963636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VLOOKUP($B123,IN_02_26!$B:$E,4,)</f>
        <v>127242.14596976971</v>
      </c>
      <c r="G123" s="17">
        <f>F123*E123</f>
        <v>6362.1072984884859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2821231.2477599713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VLOOKUP($B129,IN_02_26!$B:$E,4,)</f>
        <v>20789.882501363747</v>
      </c>
      <c r="G129" s="13">
        <f>F129*E129</f>
        <v>235965.16639047852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VLOOKUP($B130,IN_02_26!$B:$E,4,)</f>
        <v>678.31455659581241</v>
      </c>
      <c r="G130" s="13">
        <f>F130*E130</f>
        <v>1286084.3993056603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VLOOKUP($B131,IN_02_26!$B:$E,4,)</f>
        <v>29804.108469366645</v>
      </c>
      <c r="G131" s="13">
        <f>F131*E131</f>
        <v>188361.96552639719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VLOOKUP($B133,IN_02_26!$B:$E,4,)</f>
        <v>10399.557085454544</v>
      </c>
      <c r="G133" s="13">
        <f>F133*E133</f>
        <v>1059922.8581495273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VLOOKUP($B135,IN_02_26!$B:$E,4,)</f>
        <v>127242.14596976971</v>
      </c>
      <c r="G135" s="17">
        <f>F135*E135</f>
        <v>50896.858387907887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5388661.6457538288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VLOOKUP($B141,IN_02_26!$B:$E,4,)</f>
        <v>20789.882501363747</v>
      </c>
      <c r="G141" s="13">
        <f>F141*E141</f>
        <v>2401647.2265575398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VLOOKUP($B142,IN_02_26!$B:$E,4,)</f>
        <v>12900.11143483778</v>
      </c>
      <c r="G142" s="13">
        <f>F142*E142</f>
        <v>288794.79469171335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VLOOKUP($B143,IN_02_26!$B:$E,4,)</f>
        <v>8642.5742079492193</v>
      </c>
      <c r="G143" s="13">
        <f>F143*E143</f>
        <v>1277199.6164507356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VLOOKUP($B144,IN_02_26!$B:$E,4,)</f>
        <v>678.31455659581241</v>
      </c>
      <c r="G144" s="13">
        <f>F144*E144</f>
        <v>42684.300102904686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VLOOKUP($B146,IN_02_26!$B:$E,4,)</f>
        <v>10399.557085454544</v>
      </c>
      <c r="G146" s="13">
        <f>F146*E146</f>
        <v>1269161.9467088727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VLOOKUP($B148,IN_02_26!$B:$E,4,)</f>
        <v>127242.14596976971</v>
      </c>
      <c r="G148" s="17">
        <f>F148*E148</f>
        <v>109173.76124206241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1058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974773.36332990532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VLOOKUP($B9,IN_02_26!$B:$E,4,)</f>
        <v>13219.287350637065</v>
      </c>
      <c r="G9" s="13">
        <f>F9*E9</f>
        <v>76275.288013175857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VLOOKUP($B10,IN_02_26!$B:$E,4,)</f>
        <v>2252.1039317061691</v>
      </c>
      <c r="G10" s="13">
        <f>F10*E10</f>
        <v>66527.150142600236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VLOOKUP($B11,IN_02_26!$B:$E,4,)</f>
        <v>11207.103652106158</v>
      </c>
      <c r="G11" s="13">
        <f>F11*E11</f>
        <v>208452.12792917454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VLOOKUP($B12,IN_02_26!$B:$E,4,)</f>
        <v>8679.8745082867208</v>
      </c>
      <c r="G12" s="13">
        <f>F12*E12</f>
        <v>28903.982112594782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VLOOKUP($B13,IN_02_26!$B:$E,4,)</f>
        <v>97148.86730598539</v>
      </c>
      <c r="G13" s="13">
        <f>F13*E13</f>
        <v>97148.86730598539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VLOOKUP($B15,IN_02_26!$B:$E,4,)</f>
        <v>10399.557085454544</v>
      </c>
      <c r="G15" s="13">
        <f>F15*E15</f>
        <v>478379.62593090901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VLOOKUP($B17,IN_02_26!$B:$E,4,)</f>
        <v>127242.14596976971</v>
      </c>
      <c r="G17" s="17">
        <f>F17*E17</f>
        <v>19086.321895465455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1183590.4863362873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VLOOKUP($B23,IN_02_26!$B:$E,4,)</f>
        <v>12622.840074468284</v>
      </c>
      <c r="G23" s="13">
        <f t="shared" ref="G23:G29" si="0">F23*E23</f>
        <v>60589.632357447757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VLOOKUP($B24,IN_02_26!$B:$E,4,)</f>
        <v>2252.1039317061691</v>
      </c>
      <c r="G24" s="13">
        <f t="shared" si="0"/>
        <v>64184.962053625815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VLOOKUP($B25,IN_02_26!$B:$E,4,)</f>
        <v>11207.103652106158</v>
      </c>
      <c r="G25" s="13">
        <f t="shared" si="0"/>
        <v>286901.85349391768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VLOOKUP($B26,IN_02_26!$B:$E,4,)</f>
        <v>68302.688794072659</v>
      </c>
      <c r="G26" s="13">
        <f t="shared" si="0"/>
        <v>68302.688794072659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VLOOKUP($B27,IN_02_26!$B:$E,4,)</f>
        <v>97148.86730598539</v>
      </c>
      <c r="G27" s="13">
        <f t="shared" si="0"/>
        <v>97148.86730598539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VLOOKUP($B28,IN_02_26!$B:$E,4,)</f>
        <v>8679.8745082867208</v>
      </c>
      <c r="G28" s="13">
        <f t="shared" si="0"/>
        <v>28903.982112594782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VLOOKUP($B29,IN_02_26!$B:$E,4,)</f>
        <v>13219.287350637065</v>
      </c>
      <c r="G29" s="13">
        <f t="shared" si="0"/>
        <v>76275.288013175857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VLOOKUP($B31,IN_02_26!$B:$E,4,)</f>
        <v>10399.557085454544</v>
      </c>
      <c r="G31" s="13">
        <f>F31*E31</f>
        <v>478379.62593090901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VLOOKUP($B33,IN_02_26!$B:$E,4,)</f>
        <v>127242.14596976971</v>
      </c>
      <c r="G33" s="17">
        <f>F33*E33</f>
        <v>22903.586274558547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15069535.48621379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VLOOKUP($B39,IN_02_26!$B:$E,4,)</f>
        <v>13219.287350637065</v>
      </c>
      <c r="G39" s="13">
        <f t="shared" ref="G39:G44" si="1">F39*E39</f>
        <v>1367416.3028372487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VLOOKUP($B40,IN_02_26!$B:$E,4,)</f>
        <v>2252.1039317061691</v>
      </c>
      <c r="G40" s="13">
        <f t="shared" si="1"/>
        <v>827019.85790507111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VLOOKUP($B41,IN_02_26!$B:$E,4,)</f>
        <v>11207.103652106158</v>
      </c>
      <c r="G41" s="13">
        <f t="shared" si="1"/>
        <v>3635259.4187373263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VLOOKUP($B42,IN_02_26!$B:$E,4,)</f>
        <v>8679.8745082867208</v>
      </c>
      <c r="G42" s="13">
        <f t="shared" si="1"/>
        <v>1355735.639072828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VLOOKUP($B43,IN_02_26!$B:$E,4,)</f>
        <v>12622.840074468284</v>
      </c>
      <c r="G43" s="13">
        <f t="shared" si="1"/>
        <v>889872.35672979057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VLOOKUP($B44,IN_02_26!$B:$E,4,)</f>
        <v>97148.86730598539</v>
      </c>
      <c r="G44" s="13">
        <f t="shared" si="1"/>
        <v>919416.88018384576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VLOOKUP($B46,IN_02_26!$B:$E,4,)</f>
        <v>10399.557085454544</v>
      </c>
      <c r="G46" s="13">
        <f>F46*E46</f>
        <v>5609999.4715201119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VLOOKUP($B48,IN_02_26!$B:$E,4,)</f>
        <v>127242.14596976971</v>
      </c>
      <c r="G48" s="17">
        <f>F48*E48</f>
        <v>464815.5592275688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1195458.3242609235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VLOOKUP($B53,IN_02_26!$B:$E,4,)</f>
        <v>302845.76175633894</v>
      </c>
      <c r="G53" s="13">
        <f>F53*E53</f>
        <v>302845.76175633894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VLOOKUP($B54,IN_02_26!$B:$E,4,)</f>
        <v>399421.90379066137</v>
      </c>
      <c r="G54" s="13">
        <f>F54*E54</f>
        <v>399421.90379066137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VLOOKUP($B55,IN_02_26!$B:$E,4,)</f>
        <v>333306.44207045186</v>
      </c>
      <c r="G55" s="13">
        <f>F55*E55</f>
        <v>333306.44207045186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VLOOKUP($B57,IN_02_26!$B:$E,4,)</f>
        <v>10399.557085454544</v>
      </c>
      <c r="G57" s="13">
        <f>F57*E57</f>
        <v>108987.35825556362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VLOOKUP($B59,IN_02_26!$B:$E,4,)</f>
        <v>127242.14596976971</v>
      </c>
      <c r="G59" s="17">
        <f>F59*E59</f>
        <v>50896.858387907887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2384138.4964360017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VLOOKUP($B65,IN_02_26!$B:$E,4,)</f>
        <v>12622.840074468284</v>
      </c>
      <c r="G65" s="13">
        <f t="shared" ref="G65:G74" si="2">F65*E65</f>
        <v>60589.632357447757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VLOOKUP($B66,IN_02_26!$B:$E,4,)</f>
        <v>2252.1039317061691</v>
      </c>
      <c r="G66" s="13">
        <f t="shared" si="2"/>
        <v>64184.962053625815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VLOOKUP($B67,IN_02_26!$B:$E,4,)</f>
        <v>11207.103652106158</v>
      </c>
      <c r="G67" s="13">
        <f t="shared" si="2"/>
        <v>286901.85349391768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VLOOKUP($B68,IN_02_26!$B:$E,4,)</f>
        <v>68302.688794072659</v>
      </c>
      <c r="G68" s="13">
        <f t="shared" si="2"/>
        <v>68302.688794072659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VLOOKUP($B69,IN_02_26!$B:$E,4,)</f>
        <v>97148.86730598539</v>
      </c>
      <c r="G69" s="13">
        <f t="shared" si="2"/>
        <v>97148.86730598539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VLOOKUP($B70,IN_02_26!$B:$E,4,)</f>
        <v>8679.8745082867208</v>
      </c>
      <c r="G70" s="13">
        <f t="shared" si="2"/>
        <v>28903.982112594782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VLOOKUP($B71,IN_02_26!$B:$E,4,)</f>
        <v>13219.287350637065</v>
      </c>
      <c r="G71" s="13">
        <f t="shared" si="2"/>
        <v>76275.288013175857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VLOOKUP($B72,IN_02_26!$B:$E,4,)</f>
        <v>302845.76175633894</v>
      </c>
      <c r="G72" s="13">
        <f t="shared" si="2"/>
        <v>302845.76175633894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VLOOKUP($B73,IN_02_26!$B:$E,4,)</f>
        <v>399421.90379066137</v>
      </c>
      <c r="G73" s="13">
        <f t="shared" si="2"/>
        <v>399421.90379066137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VLOOKUP($B74,IN_02_26!$B:$E,4,)</f>
        <v>333306.44207045186</v>
      </c>
      <c r="G74" s="13">
        <f t="shared" si="2"/>
        <v>333306.44207045186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VLOOKUP($B76,IN_02_26!$B:$E,4,)</f>
        <v>10399.557085454544</v>
      </c>
      <c r="G76" s="13">
        <f>F76*E76</f>
        <v>587366.98418647272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VLOOKUP($B78,IN_02_26!$B:$E,4,)</f>
        <v>127242.14596976971</v>
      </c>
      <c r="G78" s="17">
        <f>F78*E78</f>
        <v>78890.130501257227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11" t="str">
        <f>'PT ORGANISMOS'!A2</f>
        <v>Precios de FEBRERO 2026</v>
      </c>
      <c r="B2" s="311"/>
      <c r="C2" s="311"/>
      <c r="D2" s="311"/>
      <c r="E2" s="311"/>
      <c r="F2" s="311"/>
      <c r="G2"/>
    </row>
    <row r="3" spans="1:7" ht="30" customHeight="1" x14ac:dyDescent="0.25">
      <c r="A3" s="312" t="s">
        <v>1168</v>
      </c>
      <c r="B3" s="312"/>
      <c r="C3" s="312"/>
      <c r="D3" s="312"/>
      <c r="E3" s="312"/>
      <c r="F3" s="312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28317.38029149091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35892.730433163633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59881.339215127271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38437.573352559026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24191.02035666363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21934.131972486306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5932.4720413637588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2134.2270513434742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11966.872912781635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673964.57685823087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842157.90607793222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839039.90560391708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1433948.9373139523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1346012.8655050977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1253113.9452961462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1318846.6162405945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956852.12095779902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97652.190661163506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1016975.5142575547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1178242.6919748022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1331306.3969144793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1675311.7684654256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38077.6113635898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271641.89047702664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294895.23969283508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24929.654220087432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30041.310040611934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37393.850421754207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35949.095385193927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48497.850191014099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337378.43009313033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345841.73268491559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14656.577847483681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26466.879820661892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14258.517379067518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14671.820759674247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36889.668781663277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16685.83937099194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7808.6191790519997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52315.533448710587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34844.715175856138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19672.221156272415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35267.545440064976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22558.371919467882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31603.774166285872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63915.74836294882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134790.66932759091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84363.131038934516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77492.014315530658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77273.728905592972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64210.700199352556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205186.18431052729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101454.87236596111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62659.510391263007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48668.48081023417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69377.470784275181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48415.664866481799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93546.525840887392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22569.179969039884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40302.539000806493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4915.2317185011179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19325.288920672559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2835395.0346615668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1673295.6958356374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1138445.96987686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24975933.565480553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11667747.889686948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465193.22154043533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854641.49107356858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1319834.712614004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3828459.0427876613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2158130.6732099894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14701225.15246463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1651995.1262991934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2103865.877758719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451870.75145952549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2821231.2477599713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5388661.6457538288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974773.36332990532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1183590.4863362873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2384138.4964360017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15069535.48621379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1195458.3242609235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2149177.3106388156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26880673.976029139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2215144.9236710886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10278.253816889373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2561.0977429579598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2662.2905497031584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13276.923954219514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7561.2915130472447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11607.702936748256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15502.570549149126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41126.189318367593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6337.2923808652868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61702.533673729005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92601.024480467779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488371.07526534493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8267.8487329412346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547458.83946079784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1849.5909943013335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931100.99169785308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304782.35790662386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1031196.7699247452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771961.44522578351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84710.940521135257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75483.333015163473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24451110.501463592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129988.97725856148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104345.09788646217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57968.843560231253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53922144.352514178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6874696.5708262715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5570351.4377677171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27143630.860737044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52783.114716228942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52720.469956878231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73340.281204194805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12719.361939126098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5" t="s">
        <v>906</v>
      </c>
      <c r="B127" s="315"/>
      <c r="C127" s="316" t="s">
        <v>2020</v>
      </c>
      <c r="D127" s="316"/>
      <c r="E127" s="318" t="s">
        <v>921</v>
      </c>
      <c r="F127" s="318"/>
      <c r="G127" s="318"/>
    </row>
    <row r="128" spans="1:7" x14ac:dyDescent="0.25">
      <c r="A128" s="313" t="s">
        <v>43</v>
      </c>
      <c r="B128" s="314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7">
        <f>VLOOKUP($A128,Dolar!$B$8:$L$8,11,FALSE)</f>
        <v>1428.0555555555543</v>
      </c>
      <c r="G128" s="317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1975.5118439202045</v>
      </c>
      <c r="F135" s="222">
        <v>180</v>
      </c>
      <c r="G135" s="94">
        <f>VLOOKUP($F135,Flete!$O$6:$AA$47,13,FALSE)</f>
        <v>353.82502189429266</v>
      </c>
    </row>
    <row r="136" spans="1:7" x14ac:dyDescent="0.25">
      <c r="D136" s="200">
        <v>15</v>
      </c>
      <c r="E136" s="94">
        <f>VLOOKUP($D136,Flete!$O$6:$AA$47,13,FALSE)</f>
        <v>1490.6936121973315</v>
      </c>
      <c r="F136" s="222">
        <v>190</v>
      </c>
      <c r="G136" s="94">
        <f>VLOOKUP($F136,Flete!$O$6:$AA$47,13,FALSE)</f>
        <v>349.36867744698509</v>
      </c>
    </row>
    <row r="137" spans="1:7" x14ac:dyDescent="0.25">
      <c r="D137" s="200">
        <v>20</v>
      </c>
      <c r="E137" s="94">
        <f>VLOOKUP($D137,Flete!$O$6:$AA$47,13,FALSE)</f>
        <v>1248.2844963358953</v>
      </c>
      <c r="F137" s="222">
        <v>200</v>
      </c>
      <c r="G137" s="94">
        <f>VLOOKUP($F137,Flete!$O$6:$AA$47,13,FALSE)</f>
        <v>345.35796744440819</v>
      </c>
    </row>
    <row r="138" spans="1:7" x14ac:dyDescent="0.25">
      <c r="D138" s="200">
        <v>25</v>
      </c>
      <c r="E138" s="94">
        <f>VLOOKUP($D138,Flete!$O$6:$AA$47,13,FALSE)</f>
        <v>1102.8390268190335</v>
      </c>
      <c r="F138" s="222">
        <v>210</v>
      </c>
      <c r="G138" s="94">
        <f>VLOOKUP($F138,Flete!$O$6:$AA$47,13,FALSE)</f>
        <v>341.72922982302907</v>
      </c>
    </row>
    <row r="139" spans="1:7" x14ac:dyDescent="0.25">
      <c r="D139" s="200">
        <v>30</v>
      </c>
      <c r="E139" s="94">
        <f>VLOOKUP($D139,Flete!$O$6:$AA$47,13,FALSE)</f>
        <v>1005.875380474459</v>
      </c>
      <c r="F139" s="222">
        <v>220</v>
      </c>
      <c r="G139" s="94">
        <f>VLOOKUP($F139,Flete!$O$6:$AA$47,13,FALSE)</f>
        <v>338.43037743995717</v>
      </c>
    </row>
    <row r="140" spans="1:7" x14ac:dyDescent="0.25">
      <c r="D140" s="200">
        <v>35</v>
      </c>
      <c r="E140" s="94">
        <f>VLOOKUP($D140,Flete!$O$6:$AA$47,13,FALSE)</f>
        <v>936.61563308547693</v>
      </c>
      <c r="F140" s="222">
        <v>230</v>
      </c>
      <c r="G140" s="94">
        <f>VLOOKUP($F140,Flete!$O$6:$AA$47,13,FALSE)</f>
        <v>335.41838178584806</v>
      </c>
    </row>
    <row r="141" spans="1:7" x14ac:dyDescent="0.25">
      <c r="D141" s="200">
        <v>40</v>
      </c>
      <c r="E141" s="94">
        <f>VLOOKUP($D141,Flete!$O$6:$AA$47,13,FALSE)</f>
        <v>884.67082254374077</v>
      </c>
      <c r="F141" s="222">
        <v>240</v>
      </c>
      <c r="G141" s="94">
        <f>VLOOKUP($F141,Flete!$O$6:$AA$47,13,FALSE)</f>
        <v>332.65738576958137</v>
      </c>
    </row>
    <row r="142" spans="1:7" x14ac:dyDescent="0.25">
      <c r="D142" s="200">
        <v>45</v>
      </c>
      <c r="E142" s="94">
        <f>VLOOKUP($D142,Flete!$O$6:$AA$47,13,FALSE)</f>
        <v>844.26930323350109</v>
      </c>
      <c r="F142" s="222">
        <v>250</v>
      </c>
      <c r="G142" s="94">
        <f>VLOOKUP($F142,Flete!$O$6:$AA$47,13,FALSE)</f>
        <v>330.11726943461605</v>
      </c>
    </row>
    <row r="143" spans="1:7" x14ac:dyDescent="0.25">
      <c r="D143" s="200">
        <v>50</v>
      </c>
      <c r="E143" s="94">
        <f>VLOOKUP($D143,Flete!$O$6:$AA$47,13,FALSE)</f>
        <v>811.94808778530967</v>
      </c>
      <c r="F143" s="222">
        <v>260</v>
      </c>
      <c r="G143" s="94">
        <f>VLOOKUP($F143,Flete!$O$6:$AA$47,13,FALSE)</f>
        <v>327.77254666387876</v>
      </c>
    </row>
    <row r="144" spans="1:7" x14ac:dyDescent="0.25">
      <c r="D144" s="200">
        <v>60</v>
      </c>
      <c r="E144" s="94">
        <f>VLOOKUP($D144,Flete!$O$6:$AA$47,13,FALSE)</f>
        <v>534.84038072550925</v>
      </c>
      <c r="F144" s="222">
        <v>280</v>
      </c>
      <c r="G144" s="94">
        <f>VLOOKUP($F144,Flete!$O$6:$AA$47,13,FALSE)</f>
        <v>323.58554171613378</v>
      </c>
    </row>
    <row r="145" spans="4:7" x14ac:dyDescent="0.25">
      <c r="D145" s="200">
        <v>70</v>
      </c>
      <c r="E145" s="94">
        <f>VLOOKUP($D145,Flete!$O$6:$AA$47,13,FALSE)</f>
        <v>497.51065899086797</v>
      </c>
      <c r="F145" s="222">
        <v>300</v>
      </c>
      <c r="G145" s="94">
        <f>VLOOKUP($F145,Flete!$O$6:$AA$47,13,FALSE)</f>
        <v>319.9568040947546</v>
      </c>
    </row>
    <row r="146" spans="4:7" x14ac:dyDescent="0.25">
      <c r="D146" s="200">
        <v>80</v>
      </c>
      <c r="E146" s="94">
        <f>VLOOKUP($D146,Flete!$O$6:$AA$47,13,FALSE)</f>
        <v>469.51336768988688</v>
      </c>
      <c r="F146" s="222">
        <v>320</v>
      </c>
      <c r="G146" s="94">
        <f>VLOOKUP($F146,Flete!$O$6:$AA$47,13,FALSE)</f>
        <v>316.78165867604798</v>
      </c>
    </row>
    <row r="147" spans="4:7" x14ac:dyDescent="0.25">
      <c r="D147" s="200">
        <v>90</v>
      </c>
      <c r="E147" s="94">
        <f>VLOOKUP($D147,Flete!$O$6:$AA$47,13,FALSE)</f>
        <v>447.7376966780127</v>
      </c>
      <c r="F147" s="222">
        <v>340</v>
      </c>
      <c r="G147" s="94">
        <f>VLOOKUP($F147,Flete!$O$6:$AA$47,13,FALSE)</f>
        <v>313.98005977718907</v>
      </c>
    </row>
    <row r="148" spans="4:7" x14ac:dyDescent="0.25">
      <c r="D148" s="200">
        <v>100</v>
      </c>
      <c r="E148" s="94">
        <f>VLOOKUP($D148,Flete!$O$6:$AA$47,13,FALSE)</f>
        <v>430.3171598685135</v>
      </c>
      <c r="F148" s="222">
        <v>360</v>
      </c>
      <c r="G148" s="94">
        <f>VLOOKUP($F148,Flete!$O$6:$AA$47,13,FALSE)</f>
        <v>311.48974964487007</v>
      </c>
    </row>
    <row r="149" spans="4:7" x14ac:dyDescent="0.25">
      <c r="D149" s="200">
        <v>110</v>
      </c>
      <c r="E149" s="94">
        <f>VLOOKUP($D149,Flete!$O$6:$AA$47,13,FALSE)</f>
        <v>416.06399338801413</v>
      </c>
      <c r="F149" s="222">
        <v>380</v>
      </c>
      <c r="G149" s="94">
        <f>VLOOKUP($F149,Flete!$O$6:$AA$47,13,FALSE)</f>
        <v>309.26157742121632</v>
      </c>
    </row>
    <row r="150" spans="4:7" x14ac:dyDescent="0.25">
      <c r="D150" s="200">
        <v>120</v>
      </c>
      <c r="E150" s="94">
        <f>VLOOKUP($D150,Flete!$O$6:$AA$47,13,FALSE)</f>
        <v>404.18635465426456</v>
      </c>
      <c r="F150" s="222">
        <v>400</v>
      </c>
      <c r="G150" s="94">
        <f>VLOOKUP($F150,Flete!$O$6:$AA$47,13,FALSE)</f>
        <v>307.25622241992789</v>
      </c>
    </row>
    <row r="151" spans="4:7" x14ac:dyDescent="0.25">
      <c r="D151" s="200">
        <v>130</v>
      </c>
      <c r="E151" s="94">
        <f>VLOOKUP($D151,Flete!$O$6:$AA$47,13,FALSE)</f>
        <v>394.13604495647644</v>
      </c>
      <c r="F151" s="222">
        <v>420</v>
      </c>
      <c r="G151" s="94">
        <f>VLOOKUP($F151,Flete!$O$6:$AA$47,13,FALSE)</f>
        <v>305.44185360923836</v>
      </c>
    </row>
    <row r="152" spans="4:7" x14ac:dyDescent="0.25">
      <c r="D152" s="200">
        <v>140</v>
      </c>
      <c r="E152" s="94">
        <f>VLOOKUP($D152,Flete!$O$6:$AA$47,13,FALSE)</f>
        <v>385.52149378694384</v>
      </c>
      <c r="F152" s="222">
        <v>440</v>
      </c>
      <c r="G152" s="94">
        <f>VLOOKUP($F152,Flete!$O$6:$AA$47,13,FALSE)</f>
        <v>303.79242741770241</v>
      </c>
    </row>
    <row r="153" spans="4:7" x14ac:dyDescent="0.25">
      <c r="D153" s="200">
        <v>150</v>
      </c>
      <c r="E153" s="94">
        <f>VLOOKUP($D153,Flete!$O$6:$AA$47,13,FALSE)</f>
        <v>370.75913079406172</v>
      </c>
      <c r="F153" s="222">
        <v>460</v>
      </c>
      <c r="G153" s="94">
        <f>VLOOKUP($F153,Flete!$O$6:$AA$47,13,FALSE)</f>
        <v>302.28642959064786</v>
      </c>
    </row>
    <row r="154" spans="4:7" x14ac:dyDescent="0.25">
      <c r="D154" s="200">
        <v>160</v>
      </c>
      <c r="E154" s="94">
        <f>VLOOKUP($D154,Flete!$O$6:$AA$47,13,FALSE)</f>
        <v>364.40883995664825</v>
      </c>
      <c r="F154" s="222">
        <v>480</v>
      </c>
      <c r="G154" s="94">
        <f>VLOOKUP($F154,Flete!$O$6:$AA$47,13,FALSE)</f>
        <v>300.90593158251443</v>
      </c>
    </row>
    <row r="155" spans="4:7" x14ac:dyDescent="0.25">
      <c r="D155" s="201">
        <v>170</v>
      </c>
      <c r="E155" s="95">
        <f>VLOOKUP($D155,Flete!$O$6:$AA$47,13,FALSE)</f>
        <v>358.80564215893065</v>
      </c>
      <c r="F155" s="223">
        <v>500</v>
      </c>
      <c r="G155" s="95">
        <f>VLOOKUP($F155,Flete!$O$6:$AA$47,13,FALSE)</f>
        <v>299.63587341503182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1069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2149177.3106388156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VLOOKUP($B9,IN_02_26!$B:$E,4,)</f>
        <v>15410.030590119053</v>
      </c>
      <c r="G9" s="13">
        <f>F9*E9</f>
        <v>981927.14920238603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VLOOKUP($B10,IN_02_26!$B:$E,4,)</f>
        <v>1167.3282721285866</v>
      </c>
      <c r="G10" s="13">
        <f>F10*E10</f>
        <v>62276.963318060094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VLOOKUP($B11,IN_02_26!$B:$E,4,)</f>
        <v>6268.7464031698046</v>
      </c>
      <c r="G11" s="13">
        <f>F11*E11</f>
        <v>86069.888115521419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VLOOKUP($B12,IN_02_26!$B:$E,4,)</f>
        <v>8463.1838331043255</v>
      </c>
      <c r="G12" s="13">
        <f>F12*E12</f>
        <v>41469.600782211201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VLOOKUP($B13,IN_02_26!$B:$E,4,)</f>
        <v>3302.2187047265106</v>
      </c>
      <c r="G13" s="13">
        <f>F13*E13</f>
        <v>438369.53305244428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VLOOKUP($B15,IN_02_26!$B:$E,4,)</f>
        <v>10399.557085454544</v>
      </c>
      <c r="G15" s="13">
        <f>F15*E15</f>
        <v>519977.85427272721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VLOOKUP($B17,IN_02_26!$B:$E,4,)</f>
        <v>127242.14596976971</v>
      </c>
      <c r="G17" s="17">
        <f>F17*E17</f>
        <v>19086.321895465455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26880673.976029139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VLOOKUP($B23,IN_02_26!$B:$E,4,)</f>
        <v>15410.030590119053</v>
      </c>
      <c r="G23" s="13">
        <f t="shared" ref="G23:G28" si="0">F23*E23</f>
        <v>7283088.6575020673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VLOOKUP($B24,IN_02_26!$B:$E,4,)</f>
        <v>1167.3282721285866</v>
      </c>
      <c r="G24" s="13">
        <f t="shared" si="0"/>
        <v>672768.63773241255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VLOOKUP($B25,IN_02_26!$B:$E,4,)</f>
        <v>2650260.2514644512</v>
      </c>
      <c r="G25" s="13">
        <f t="shared" si="0"/>
        <v>4616753.3580510737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VLOOKUP($B26,IN_02_26!$B:$E,4,)</f>
        <v>6268.7464031698046</v>
      </c>
      <c r="G26" s="13">
        <f t="shared" si="0"/>
        <v>920565.40930548578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VLOOKUP($B27,IN_02_26!$B:$E,4,)</f>
        <v>8463.1838331043255</v>
      </c>
      <c r="G27" s="13">
        <f t="shared" si="0"/>
        <v>3156936.8334245752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VLOOKUP($B28,IN_02_26!$B:$E,4,)</f>
        <v>3302.2187047265106</v>
      </c>
      <c r="G28" s="13">
        <f t="shared" si="0"/>
        <v>6876292.5643196311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VLOOKUP($B30,IN_02_26!$B:$E,4,)</f>
        <v>10399.557085454544</v>
      </c>
      <c r="G30" s="13">
        <f>F30*E30</f>
        <v>3133376.1502903686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VLOOKUP($B32,IN_02_26!$B:$E,4,)</f>
        <v>127242.14596976971</v>
      </c>
      <c r="G32" s="17">
        <f>F32*E32</f>
        <v>220892.36540352023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2215144.9236710886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VLOOKUP($B38,IN_02_26!$B:$E,4,)</f>
        <v>147831.66768844653</v>
      </c>
      <c r="G38" s="13">
        <f t="shared" ref="G38:G44" si="1">F38*E38</f>
        <v>147831.66768844653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VLOOKUP($B39,IN_02_26!$B:$E,4,)</f>
        <v>33509.572694908558</v>
      </c>
      <c r="G39" s="13">
        <f t="shared" si="1"/>
        <v>120634.46170167081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VLOOKUP($B40,IN_02_26!$B:$E,4,)</f>
        <v>1167.3282721285866</v>
      </c>
      <c r="G40" s="13">
        <f t="shared" si="1"/>
        <v>51362.443973657813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VLOOKUP($B41,IN_02_26!$B:$E,4,)</f>
        <v>15410.030590119053</v>
      </c>
      <c r="G41" s="13">
        <f t="shared" si="1"/>
        <v>508531.00947392877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VLOOKUP($B42,IN_02_26!$B:$E,4,)</f>
        <v>6268.7464031698046</v>
      </c>
      <c r="G42" s="13">
        <f t="shared" si="1"/>
        <v>133900.42317170702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VLOOKUP($B43,IN_02_26!$B:$E,4,)</f>
        <v>8463.1838331043255</v>
      </c>
      <c r="G43" s="13">
        <f t="shared" si="1"/>
        <v>214880.23752251882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VLOOKUP($B44,IN_02_26!$B:$E,4,)</f>
        <v>3302.2187047265106</v>
      </c>
      <c r="G44" s="13">
        <f t="shared" si="1"/>
        <v>575774.85335611447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VLOOKUP($B46,IN_02_26!$B:$E,4,)</f>
        <v>10399.557085454544</v>
      </c>
      <c r="G46" s="13">
        <f>F46*E46</f>
        <v>436781.39758909086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VLOOKUP($B48,IN_02_26!$B:$E,4,)</f>
        <v>127242.14596976971</v>
      </c>
      <c r="G48" s="17">
        <f>F48*E48</f>
        <v>25448.429193953943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1076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10278.253816889373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VLOOKUP($B9,IN_02_26!$B:$E,4,)</f>
        <v>160522.61121603343</v>
      </c>
      <c r="G9" s="13">
        <f>F9*E9</f>
        <v>2006.532640200418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VLOOKUP($B10,IN_02_26!$B:$E,4,)</f>
        <v>7230.6778425301</v>
      </c>
      <c r="G10" s="13">
        <f>F10*E10</f>
        <v>484.45541544951675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VLOOKUP($B11,IN_02_26!$B:$E,4,)</f>
        <v>9080.1928035113906</v>
      </c>
      <c r="G11" s="13">
        <f>F11*E11</f>
        <v>3087.2655531938731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VLOOKUP($B13,IN_02_26!$B:$E,4,)</f>
        <v>9018.2739781818182</v>
      </c>
      <c r="G13" s="13">
        <f>F13*E13</f>
        <v>4509.1369890909091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VLOOKUP($B15,IN_02_26!$B:$E,4,)</f>
        <v>127242.14596976971</v>
      </c>
      <c r="G15" s="17">
        <f>F15*E15</f>
        <v>190.86321895465457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2561.0977429579598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VLOOKUP($B21,IN_02_26!$B:$E,4,)</f>
        <v>7230.6778425301</v>
      </c>
      <c r="G21" s="13">
        <f>F21*E21</f>
        <v>144.61355685060201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VLOOKUP($B22,IN_02_26!$B:$E,4,)</f>
        <v>327.64872859006118</v>
      </c>
      <c r="G22" s="13">
        <f>F22*E22</f>
        <v>98.294618577018355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VLOOKUP($B24,IN_02_26!$B:$E,4,)</f>
        <v>9018.2739781818182</v>
      </c>
      <c r="G24" s="13">
        <f>F24*E24</f>
        <v>2254.5684945454545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VLOOKUP($B26,IN_02_26!$B:$E,4,)</f>
        <v>127242.14596976971</v>
      </c>
      <c r="G26" s="17">
        <f>F26*E26</f>
        <v>63.621072984884862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2662.2905497031584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VLOOKUP($B32,IN_02_26!$B:$E,4,)</f>
        <v>7230.6778425301</v>
      </c>
      <c r="G32" s="13">
        <f>F32*E32</f>
        <v>144.61355685060201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VLOOKUP($B33,IN_02_26!$B:$E,4,)</f>
        <v>2659.8323376295593</v>
      </c>
      <c r="G33" s="13">
        <f>F33*E33</f>
        <v>199.48742532221695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VLOOKUP($B35,IN_02_26!$B:$E,4,)</f>
        <v>9018.2739781818182</v>
      </c>
      <c r="G35" s="13">
        <f>F35*E35</f>
        <v>2254.5684945454545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VLOOKUP($B37,IN_02_26!$B:$E,4,)</f>
        <v>127242.14596976971</v>
      </c>
      <c r="G37" s="17">
        <f>F37*E37</f>
        <v>63.621072984884862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13276.923954219514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VLOOKUP($B43,IN_02_26!$B:$E,4,)</f>
        <v>101602.7894443018</v>
      </c>
      <c r="G43" s="13">
        <f>F43*E43</f>
        <v>5080.1394722150908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VLOOKUP($B44,IN_02_26!$B:$E,4,)</f>
        <v>41438.995404289548</v>
      </c>
      <c r="G44" s="13">
        <f>F44*E44</f>
        <v>1035.9748851072388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VLOOKUP($B45,IN_02_26!$B:$E,4,)</f>
        <v>14261.98213212802</v>
      </c>
      <c r="G45" s="13">
        <f>F45*E45</f>
        <v>142.6198213212802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VLOOKUP($B47,IN_02_26!$B:$E,4,)</f>
        <v>9018.2739781818182</v>
      </c>
      <c r="G47" s="13">
        <f>F47*E47</f>
        <v>6763.7054836363641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VLOOKUP($B49,IN_02_26!$B:$E,4,)</f>
        <v>127242.14596976971</v>
      </c>
      <c r="G49" s="17">
        <f>F49*E49</f>
        <v>254.48429193953945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7561.2915130472447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VLOOKUP($B53,IN_02_26!$B:$E,4,)</f>
        <v>3154.3393023285612</v>
      </c>
      <c r="G53" s="13">
        <f>F53*E53</f>
        <v>189.26035813971367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VLOOKUP($B54,IN_02_26!$B:$E,4,)</f>
        <v>14261.98213212802</v>
      </c>
      <c r="G54" s="13">
        <f>F54*E54</f>
        <v>2852.3964264256042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VLOOKUP($B56,IN_02_26!$B:$E,4,)</f>
        <v>9018.2739781818182</v>
      </c>
      <c r="G56" s="13">
        <f>F56*E56</f>
        <v>4328.7715095272724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VLOOKUP($B58,IN_02_26!$B:$E,4,)</f>
        <v>127242.14596976971</v>
      </c>
      <c r="G58" s="17">
        <f>F58*E58</f>
        <v>190.86321895465457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11607.702936748256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VLOOKUP($B64,IN_02_26!$B:$E,4,)</f>
        <v>3154.3393023285612</v>
      </c>
      <c r="G64" s="13">
        <f>F64*E64</f>
        <v>189.26035813971367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VLOOKUP($B65,IN_02_26!$B:$E,4,)</f>
        <v>41438.995404289548</v>
      </c>
      <c r="G65" s="13">
        <f>F65*E65</f>
        <v>1574.6818253630029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VLOOKUP($B66,IN_02_26!$B:$E,4,)</f>
        <v>101602.7894443018</v>
      </c>
      <c r="G66" s="13">
        <f>F66*E66</f>
        <v>5080.1394722150908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VLOOKUP($B68,IN_02_26!$B:$E,4,)</f>
        <v>9018.2739781818182</v>
      </c>
      <c r="G68" s="13">
        <f>F68*E68</f>
        <v>4509.1369890909091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VLOOKUP($B70,IN_02_26!$B:$E,4,)</f>
        <v>127242.14596976971</v>
      </c>
      <c r="G70" s="17">
        <f>F70*E70</f>
        <v>254.48429193953945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15502.570549149126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VLOOKUP($B76,IN_02_26!$B:$E,4,)</f>
        <v>20314.964525227195</v>
      </c>
      <c r="G76" s="13">
        <f>F76*E76</f>
        <v>10157.482262613597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VLOOKUP($B77,IN_02_26!$B:$E,4,)</f>
        <v>3154.3393023285612</v>
      </c>
      <c r="G77" s="13">
        <f>F77*E77</f>
        <v>454.22485953531276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VLOOKUP($B79,IN_02_26!$B:$E,4,)</f>
        <v>9018.2739781818182</v>
      </c>
      <c r="G79" s="13">
        <f>F79*E79</f>
        <v>4509.1369890909091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VLOOKUP($B81,IN_02_26!$B:$E,4,)</f>
        <v>127242.14596976971</v>
      </c>
      <c r="G81" s="17">
        <f>F81*E81</f>
        <v>381.72643790930914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1091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41126.189318367593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VLOOKUP($B9,IN_02_26!$B:$E,4,)</f>
        <v>30578.96699065312</v>
      </c>
      <c r="G9" s="13">
        <f>F9*E9</f>
        <v>32107.915340185777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VLOOKUP($B11,IN_02_26!$B:$E,4,)</f>
        <v>9018.2739781818182</v>
      </c>
      <c r="G11" s="17">
        <f>F11*E11</f>
        <v>9018.2739781818182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1094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6337.2923808652868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VLOOKUP($B9,IN_02_26!$B:$E,4,)</f>
        <v>240151.11803333135</v>
      </c>
      <c r="G9" s="13">
        <f>F9*E9</f>
        <v>1969.2391678733168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VLOOKUP($B10,IN_02_26!$B:$E,4,)</f>
        <v>3469.5946083330159</v>
      </c>
      <c r="G10" s="13">
        <f>F10*E10</f>
        <v>242.87162258331114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VLOOKUP($B11,IN_02_26!$B:$E,4,)</f>
        <v>17271.28220138824</v>
      </c>
      <c r="G11" s="13">
        <f>F11*E11</f>
        <v>1419.6993969541131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VLOOKUP($B13,IN_02_26!$B:$E,4,)</f>
        <v>9018.2739781818182</v>
      </c>
      <c r="G13" s="17">
        <f>F13*E13</f>
        <v>2705.4821934545453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61702.533673729005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VLOOKUP($B19,IN_02_26!$B:$E,4,)</f>
        <v>678.31455659581241</v>
      </c>
      <c r="G19" s="13">
        <f>F19*E19</f>
        <v>31745.121248684023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VLOOKUP($B20,IN_02_26!$B:$E,4,)</f>
        <v>4791.4518335079429</v>
      </c>
      <c r="G20" s="13">
        <f>F20*E20</f>
        <v>1916.5807334031772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VLOOKUP($B21,IN_02_26!$B:$E,4,)</f>
        <v>29804.108469366645</v>
      </c>
      <c r="G21" s="13">
        <f>F21*E21</f>
        <v>2789.6645527327182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VLOOKUP($B23,IN_02_26!$B:$E,4,)</f>
        <v>9018.2739781818182</v>
      </c>
      <c r="G23" s="17">
        <f>F23*E23</f>
        <v>25251.167138909088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92601.024480467779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VLOOKUP($B29,IN_02_26!$B:$E,4,)</f>
        <v>678.31455659581241</v>
      </c>
      <c r="G29" s="13">
        <f t="shared" ref="G29:G38" si="0">F29*E29</f>
        <v>24873.794790368444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VLOOKUP($B30,IN_02_26!$B:$E,4,)</f>
        <v>23184.31350032684</v>
      </c>
      <c r="G30" s="13">
        <f t="shared" si="0"/>
        <v>2387.9842905336645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VLOOKUP($B31,IN_02_26!$B:$E,4,)</f>
        <v>18600.554987258009</v>
      </c>
      <c r="G31" s="13">
        <f t="shared" si="0"/>
        <v>1636.8488388787046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VLOOKUP($B32,IN_02_26!$B:$E,4,)</f>
        <v>22370.898902671404</v>
      </c>
      <c r="G32" s="13">
        <f t="shared" si="0"/>
        <v>22370.898902671404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VLOOKUP($B33,IN_02_26!$B:$E,4,)</f>
        <v>374.55788615134736</v>
      </c>
      <c r="G33" s="13">
        <f t="shared" si="0"/>
        <v>749.11577230269472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VLOOKUP($B34,IN_02_26!$B:$E,4,)</f>
        <v>240151.11803333135</v>
      </c>
      <c r="G34" s="13">
        <f t="shared" si="0"/>
        <v>1440.9067081999881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VLOOKUP($B35,IN_02_26!$B:$E,4,)</f>
        <v>1696.3876560615981</v>
      </c>
      <c r="G35" s="13">
        <f t="shared" si="0"/>
        <v>1696.3876560615981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VLOOKUP($B36,IN_02_26!$B:$E,4,)</f>
        <v>1888.8129707730045</v>
      </c>
      <c r="G36" s="13">
        <f t="shared" si="0"/>
        <v>1888.8129707730045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VLOOKUP($B37,IN_02_26!$B:$E,4,)</f>
        <v>44534.819378533539</v>
      </c>
      <c r="G37" s="13">
        <f t="shared" si="0"/>
        <v>578.95265192093598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VLOOKUP($B38,IN_02_26!$B:$E,4,)</f>
        <v>25934.790374092114</v>
      </c>
      <c r="G38" s="13">
        <f t="shared" si="0"/>
        <v>8558.480823450398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VLOOKUP($B40,IN_02_26!$B:$E,4,)</f>
        <v>9018.2739781818182</v>
      </c>
      <c r="G40" s="13">
        <f>F40*E40</f>
        <v>24349.339741090909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VLOOKUP($B42,IN_02_26!$B:$E,4,)</f>
        <v>206950.1334216031</v>
      </c>
      <c r="G42" s="17">
        <f>F42*E42</f>
        <v>2069.501334216031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488371.07526534493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VLOOKUP($B48,IN_02_26!$B:$E,4,)</f>
        <v>127348.40293680776</v>
      </c>
      <c r="G48" s="13">
        <f>F48*E48</f>
        <v>127348.40293680776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VLOOKUP($B49,IN_02_26!$B:$E,4,)</f>
        <v>258632.3160785154</v>
      </c>
      <c r="G49" s="13">
        <f>F49*E49</f>
        <v>310358.77929421846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VLOOKUP($B51,IN_02_26!$B:$E,4,)</f>
        <v>9018.2739781818182</v>
      </c>
      <c r="G51" s="13">
        <f>F51*E51</f>
        <v>42385.887697454549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VLOOKUP($B53,IN_02_26!$B:$E,4,)</f>
        <v>206950.1334216031</v>
      </c>
      <c r="G53" s="17">
        <f>F53*E53</f>
        <v>8278.0053368641238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8267.8487329412346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VLOOKUP($B57,IN_02_26!$B:$E,4,)</f>
        <v>2166.7650087365068</v>
      </c>
      <c r="G57" s="13">
        <f>F57*E57</f>
        <v>1083.3825043682534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VLOOKUP($B58,IN_02_26!$B:$E,4,)</f>
        <v>2675.3292394820714</v>
      </c>
      <c r="G58" s="13">
        <f>F58*E58</f>
        <v>2675.3292394820714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VLOOKUP($B60,IN_02_26!$B:$E,4,)</f>
        <v>9018.2739781818182</v>
      </c>
      <c r="G60" s="17">
        <f>F60*E60</f>
        <v>4509.1369890909091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547458.83946079784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VLOOKUP($B66,IN_02_26!$B:$E,4,)</f>
        <v>14775.513810879082</v>
      </c>
      <c r="G66" s="13">
        <f>F66*E66</f>
        <v>502367.46956988878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VLOOKUP($B68,IN_02_26!$B:$E,4,)</f>
        <v>9018.2739781818182</v>
      </c>
      <c r="G68" s="17">
        <f>F68*E68</f>
        <v>45091.369890909089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1849.5909943013335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VLOOKUP($B74,IN_02_26!$B:$E,4,)</f>
        <v>9018.2739781818182</v>
      </c>
      <c r="G74" s="13">
        <f>F74*E74</f>
        <v>577.16953460363641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VLOOKUP($B76,IN_02_26!$B:$E,4,)</f>
        <v>127242.14596976971</v>
      </c>
      <c r="G76" s="17">
        <f>F76*E76</f>
        <v>1272.4214596976972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931100.99169785308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VLOOKUP($B82,IN_02_26!$B:$E,4,)</f>
        <v>14314.359761194028</v>
      </c>
      <c r="G82" s="13">
        <f>F82*E82</f>
        <v>27277.443960931338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VLOOKUP($B83,IN_02_26!$B:$E,4,)</f>
        <v>5065.6008189548984</v>
      </c>
      <c r="G83" s="13">
        <f>F83*E83</f>
        <v>182361.62948237633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VLOOKUP($B85,IN_02_26!$B:$E,4,)</f>
        <v>9018.2739781818182</v>
      </c>
      <c r="G85" s="17">
        <f>F85*E85</f>
        <v>721461.91825454542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304782.35790662386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VLOOKUP($B90,IN_02_26!$B:$E,4,)</f>
        <v>678.31455659581241</v>
      </c>
      <c r="G90" s="13">
        <f>F90*E90</f>
        <v>237410.09480853434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VLOOKUP($B91,IN_02_26!$B:$E,4,)</f>
        <v>18600.554987258009</v>
      </c>
      <c r="G91" s="13">
        <f>F91*E91</f>
        <v>12090.360741717706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VLOOKUP($B92,IN_02_26!$B:$E,4,)</f>
        <v>23184.31350032684</v>
      </c>
      <c r="G92" s="13">
        <f>F92*E92</f>
        <v>15069.803775212446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VLOOKUP($B94,IN_02_26!$B:$E,4,)</f>
        <v>9018.2739781818182</v>
      </c>
      <c r="G94" s="13">
        <f>F94*E94</f>
        <v>36073.095912727273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VLOOKUP($B96,IN_02_26!$B:$E,4,)</f>
        <v>206950.1334216031</v>
      </c>
      <c r="G96" s="17">
        <f>F96*E96</f>
        <v>4139.0026684320619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1031196.7699247452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VLOOKUP($B102,IN_02_26!$B:$E,4,)</f>
        <v>255285.93631986386</v>
      </c>
      <c r="G102" s="13">
        <f>F102*E102</f>
        <v>1021143.7452794554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VLOOKUP($B104,IN_02_26!$B:$E,4,)</f>
        <v>9018.2739781818182</v>
      </c>
      <c r="G104" s="13">
        <f>F104*E104</f>
        <v>9018.2739781818182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VLOOKUP($B106,IN_02_26!$B:$E,4,)</f>
        <v>206950.1334216031</v>
      </c>
      <c r="G106" s="17">
        <f>F106*E106</f>
        <v>1034.7506671080155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771961.44522578351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VLOOKUP($B112,IN_02_26!$B:$E,4,)</f>
        <v>127348.40293680776</v>
      </c>
      <c r="G112" s="13">
        <f>F112*E112</f>
        <v>127348.40293680776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VLOOKUP($B113,IN_02_26!$B:$E,4,)</f>
        <v>494957.62437888089</v>
      </c>
      <c r="G113" s="13">
        <f>F113*E113</f>
        <v>593949.1492546571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VLOOKUP($B115,IN_02_26!$B:$E,4,)</f>
        <v>9018.2739781818182</v>
      </c>
      <c r="G115" s="13">
        <f>F115*E115</f>
        <v>42385.887697454549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VLOOKUP($B117,IN_02_26!$B:$E,4,)</f>
        <v>206950.1334216031</v>
      </c>
      <c r="G117" s="17">
        <f>F117*E117</f>
        <v>8278.0053368641238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1116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84710.940521135257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VLOOKUP($B9,IN_02_26!$B:$E,4,)</f>
        <v>11147.056609071162</v>
      </c>
      <c r="G9" s="13">
        <f t="shared" ref="G9:G16" si="0">F9*E9</f>
        <v>44075.461832267378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VLOOKUP($B10,IN_02_26!$B:$E,4,)</f>
        <v>20721.655961989123</v>
      </c>
      <c r="G10" s="13">
        <f t="shared" si="0"/>
        <v>2942.4751466024554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VLOOKUP($B11,IN_02_26!$B:$E,4,)</f>
        <v>524400.73333460023</v>
      </c>
      <c r="G11" s="13">
        <f t="shared" si="0"/>
        <v>5244.0073333460023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VLOOKUP($B12,IN_02_26!$B:$E,4,)</f>
        <v>2880.7396390849331</v>
      </c>
      <c r="G12" s="13">
        <f t="shared" si="0"/>
        <v>6337.6272059868534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VLOOKUP($B13,IN_02_26!$B:$E,4,)</f>
        <v>23299.498092142978</v>
      </c>
      <c r="G13" s="13">
        <f t="shared" si="0"/>
        <v>163.09648664500085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VLOOKUP($B14,IN_02_26!$B:$E,4,)</f>
        <v>678.31455659581241</v>
      </c>
      <c r="G14" s="13">
        <f t="shared" si="0"/>
        <v>738.68455213283971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VLOOKUP($B15,IN_02_26!$B:$E,4,)</f>
        <v>26601.088729138461</v>
      </c>
      <c r="G15" s="13">
        <f t="shared" si="0"/>
        <v>186.20762110396922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VLOOKUP($B16,IN_02_26!$B:$E,4,)</f>
        <v>4791.4518335079429</v>
      </c>
      <c r="G16" s="13">
        <f t="shared" si="0"/>
        <v>258.73839900942892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VLOOKUP($B18,IN_02_26!$B:$E,4,)</f>
        <v>10399.557085454544</v>
      </c>
      <c r="G18" s="13">
        <f>F18*E18</f>
        <v>9286.8044773109086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VLOOKUP($B20,IN_02_26!$B:$E,4,)</f>
        <v>157937.11700745317</v>
      </c>
      <c r="G20" s="17">
        <f>F20*E20</f>
        <v>15477.837466730411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75483.333015163473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VLOOKUP($B26,IN_02_26!$B:$E,4,)</f>
        <v>11147.056609071162</v>
      </c>
      <c r="G26" s="13">
        <f t="shared" ref="G26:G31" si="1">F26*E26</f>
        <v>44075.461832267378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VLOOKUP($B27,IN_02_26!$B:$E,4,)</f>
        <v>20721.655961989123</v>
      </c>
      <c r="G27" s="13">
        <f t="shared" si="1"/>
        <v>2942.4751466024554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VLOOKUP($B28,IN_02_26!$B:$E,4,)</f>
        <v>524400.73333460023</v>
      </c>
      <c r="G28" s="13">
        <f t="shared" si="1"/>
        <v>2517.123520006081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VLOOKUP($B29,IN_02_26!$B:$E,4,)</f>
        <v>678.31455659581241</v>
      </c>
      <c r="G29" s="13">
        <f t="shared" si="1"/>
        <v>738.68455213283971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VLOOKUP($B30,IN_02_26!$B:$E,4,)</f>
        <v>26601.088729138461</v>
      </c>
      <c r="G30" s="13">
        <f t="shared" si="1"/>
        <v>186.20762110396922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VLOOKUP($B31,IN_02_26!$B:$E,4,)</f>
        <v>4791.4518335079429</v>
      </c>
      <c r="G31" s="13">
        <f t="shared" si="1"/>
        <v>258.73839900942892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VLOOKUP($B33,IN_02_26!$B:$E,4,)</f>
        <v>10399.557085454544</v>
      </c>
      <c r="G33" s="13">
        <f>F33*E33</f>
        <v>9286.8044773109086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VLOOKUP($B35,IN_02_26!$B:$E,4,)</f>
        <v>157937.11700745317</v>
      </c>
      <c r="G35" s="17">
        <f>F35*E35</f>
        <v>15477.837466730411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24451110.501463592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VLOOKUP($B42,IN_02_26!$B:$E,4,)</f>
        <v>4307073.5456407908</v>
      </c>
      <c r="G42" s="13">
        <f t="shared" ref="G42:G47" si="2">F42*E42</f>
        <v>4307073.5456407908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VLOOKUP($B43,IN_02_26!$B:$E,4,)</f>
        <v>4431310.5314843059</v>
      </c>
      <c r="G43" s="13">
        <f t="shared" si="2"/>
        <v>4431310.5314843059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VLOOKUP($B44,IN_02_26!$B:$E,4,)</f>
        <v>4078917.7978906888</v>
      </c>
      <c r="G44" s="13">
        <f t="shared" si="2"/>
        <v>4078917.7978906888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VLOOKUP($B45,IN_02_26!$B:$E,4,)</f>
        <v>468216.37277843925</v>
      </c>
      <c r="G45" s="13">
        <f t="shared" si="2"/>
        <v>468216.37277843925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VLOOKUP($B46,IN_02_26!$B:$E,4,)</f>
        <v>36418.827692341176</v>
      </c>
      <c r="G46" s="13">
        <f t="shared" si="2"/>
        <v>4370259.3230809411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VLOOKUP($B47,IN_02_26!$B:$E,4,)</f>
        <v>90334.585300168299</v>
      </c>
      <c r="G47" s="13">
        <f t="shared" si="2"/>
        <v>4625130.7673686175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VLOOKUP($B49,IN_02_26!$B:$E,4,)</f>
        <v>10399.557085454544</v>
      </c>
      <c r="G49" s="13">
        <f>F49*E49</f>
        <v>748768.11015272723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VLOOKUP($B51,IN_02_26!$B:$E,4,)</f>
        <v>157937.11700745317</v>
      </c>
      <c r="G51" s="17">
        <f>F51*E51</f>
        <v>1421434.0530670786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1123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129988.97725856148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VLOOKUP($B9,IN_02_26!$B:$E,4,)</f>
        <v>39159.855111728422</v>
      </c>
      <c r="G9" s="13">
        <f t="shared" ref="G9:G15" si="0">F9*E9</f>
        <v>61089.373974296344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VLOOKUP($B10,IN_02_26!$B:$E,4,)</f>
        <v>20789.882501363747</v>
      </c>
      <c r="G10" s="13">
        <f t="shared" si="0"/>
        <v>14552.917750954623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VLOOKUP($B11,IN_02_26!$B:$E,4,)</f>
        <v>58668.790361660154</v>
      </c>
      <c r="G11" s="13">
        <f t="shared" si="0"/>
        <v>9739.0192000355855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VLOOKUP($B12,IN_02_26!$B:$E,4,)</f>
        <v>223860.32536428567</v>
      </c>
      <c r="G12" s="13">
        <f t="shared" si="0"/>
        <v>2238.603253642857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VLOOKUP($B13,IN_02_26!$B:$E,4,)</f>
        <v>678.31455659581241</v>
      </c>
      <c r="G13" s="13">
        <f t="shared" si="0"/>
        <v>5747.3592380363189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VLOOKUP($B14,IN_02_26!$B:$E,4,)</f>
        <v>29804.108469366645</v>
      </c>
      <c r="G14" s="13">
        <f t="shared" si="0"/>
        <v>953.73147101973268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VLOOKUP($B15,IN_02_26!$B:$E,4,)</f>
        <v>4791.4518335079429</v>
      </c>
      <c r="G15" s="13">
        <f t="shared" si="0"/>
        <v>3147.9838546147184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VLOOKUP($B17,IN_02_26!$B:$E,4,)</f>
        <v>10399.557085454544</v>
      </c>
      <c r="G17" s="13">
        <f>F17*E17</f>
        <v>13883.408709081816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VLOOKUP($B19,IN_02_26!$B:$E,4,)</f>
        <v>157937.11700745317</v>
      </c>
      <c r="G19" s="17">
        <f>F19*E19</f>
        <v>18636.579806879472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104345.09788646217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VLOOKUP($B25,IN_02_26!$B:$E,4,)</f>
        <v>39159.855111728422</v>
      </c>
      <c r="G25" s="13">
        <f>F25*E25</f>
        <v>61089.373974296344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VLOOKUP($B26,IN_02_26!$B:$E,4,)</f>
        <v>223860.32536428567</v>
      </c>
      <c r="G26" s="13">
        <f>F26*E26</f>
        <v>2238.603253642857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VLOOKUP($B27,IN_02_26!$B:$E,4,)</f>
        <v>678.31455659581241</v>
      </c>
      <c r="G27" s="13">
        <f>F27*E27</f>
        <v>5747.3592380363189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VLOOKUP($B28,IN_02_26!$B:$E,4,)</f>
        <v>29804.108469366645</v>
      </c>
      <c r="G28" s="13">
        <f>F28*E28</f>
        <v>953.73147101973268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VLOOKUP($B29,IN_02_26!$B:$E,4,)</f>
        <v>4791.4518335079429</v>
      </c>
      <c r="G29" s="13">
        <f>F29*E29</f>
        <v>3147.9838546147184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VLOOKUP($B31,IN_02_26!$B:$E,4,)</f>
        <v>10399.557085454544</v>
      </c>
      <c r="G31" s="13">
        <f>F31*E31</f>
        <v>12531.466287972726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VLOOKUP($B33,IN_02_26!$B:$E,4,)</f>
        <v>157937.11700745317</v>
      </c>
      <c r="G33" s="17">
        <f>F33*E33</f>
        <v>18636.579806879472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1141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57968.843560231253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VLOOKUP($B9,IN_02_26!$B:$E,4,)</f>
        <v>11987.874981785651</v>
      </c>
      <c r="G9" s="13">
        <f>F9*E9</f>
        <v>21578.174967214174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VLOOKUP($B10,IN_02_26!$B:$E,4,)</f>
        <v>25116.924436993526</v>
      </c>
      <c r="G10" s="13">
        <f>F10*E10</f>
        <v>4018.7079099189641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VLOOKUP($B11,IN_02_26!$B:$E,4,)</f>
        <v>53586.360343250904</v>
      </c>
      <c r="G11" s="13">
        <f>F11*E11</f>
        <v>6055.2587187873523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VLOOKUP($B13,IN_02_26!$B:$E,4,)</f>
        <v>10399.557085454544</v>
      </c>
      <c r="G13" s="13">
        <f>F13*E13</f>
        <v>8943.6190934909082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VLOOKUP($B15,IN_02_26!$B:$E,4,)</f>
        <v>157937.11700745317</v>
      </c>
      <c r="G15" s="17">
        <f>F15*E15</f>
        <v>17373.08287081985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1136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7" t="s">
        <v>1137</v>
      </c>
      <c r="C6" s="347"/>
      <c r="D6" s="347"/>
      <c r="E6" s="347"/>
      <c r="F6" s="347"/>
      <c r="G6" s="347"/>
      <c r="H6" s="347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53922144.352514178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VLOOKUP($B11,IN_02_26!$B:$E,4,)</f>
        <v>829409.24695004232</v>
      </c>
      <c r="G11" s="13">
        <f t="shared" ref="G11:G20" si="0">F11*E11</f>
        <v>1658818.4939000846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VLOOKUP($B12,IN_02_26!$B:$E,4,)</f>
        <v>155790.82159011089</v>
      </c>
      <c r="G12" s="13">
        <f t="shared" si="0"/>
        <v>606182.08680712152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VLOOKUP($B13,IN_02_26!$B:$E,4,)</f>
        <v>75249.635052306097</v>
      </c>
      <c r="G13" s="13">
        <f t="shared" si="0"/>
        <v>8240587.5345780412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VLOOKUP($B14,IN_02_26!$B:$E,4,)</f>
        <v>28489722.515779119</v>
      </c>
      <c r="G14" s="13">
        <f t="shared" si="0"/>
        <v>28489722.515779119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VLOOKUP($B15,IN_02_26!$B:$E,4,)</f>
        <v>30813.022571918937</v>
      </c>
      <c r="G15" s="13">
        <f t="shared" si="0"/>
        <v>192334.88689391801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VLOOKUP($B16,IN_02_26!$B:$E,4,)</f>
        <v>2394.7206713393507</v>
      </c>
      <c r="G16" s="13">
        <f t="shared" si="0"/>
        <v>113390.02378791825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VLOOKUP($B17,IN_02_26!$B:$E,4,)</f>
        <v>26601.088729138461</v>
      </c>
      <c r="G17" s="13">
        <f t="shared" si="0"/>
        <v>186207.62110396923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VLOOKUP($B18,IN_02_26!$B:$E,4,)</f>
        <v>23184.31350032684</v>
      </c>
      <c r="G18" s="13">
        <f t="shared" si="0"/>
        <v>255027.44850359525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VLOOKUP($B19,IN_02_26!$B:$E,4,)</f>
        <v>678.31455659581241</v>
      </c>
      <c r="G19" s="13">
        <f t="shared" si="0"/>
        <v>1831449.3028086936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VLOOKUP($B20,IN_02_26!$B:$E,4,)</f>
        <v>3406506.2550820652</v>
      </c>
      <c r="G20" s="13">
        <f t="shared" si="0"/>
        <v>7146850.1231621727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VLOOKUP($B22,IN_02_26!$B:$E,4,)</f>
        <v>10399.557085454544</v>
      </c>
      <c r="G22" s="13">
        <f>F22*E22</f>
        <v>3139626.2840987267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VLOOKUP($B24,IN_02_26!$B:$E,4,)</f>
        <v>157937.11700745317</v>
      </c>
      <c r="G24" s="17">
        <f>F24*E24</f>
        <v>2061948.0310908048</v>
      </c>
      <c r="H24" s="15"/>
    </row>
    <row r="27" spans="1:8" s="2" customFormat="1" ht="18" x14ac:dyDescent="0.25">
      <c r="A27" s="27"/>
      <c r="B27" s="347" t="s">
        <v>1138</v>
      </c>
      <c r="C27" s="347"/>
      <c r="D27" s="347"/>
      <c r="E27" s="347"/>
      <c r="F27" s="347"/>
      <c r="G27" s="347"/>
      <c r="H27" s="347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6874696.5708262715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VLOOKUP($B32,IN_02_26!$B:$E,4,)</f>
        <v>26601.088729138461</v>
      </c>
      <c r="G32" s="13">
        <f t="shared" ref="G32:G40" si="1">F32*E32</f>
        <v>24739.012518098771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VLOOKUP($B33,IN_02_26!$B:$E,4,)</f>
        <v>23184.31350032684</v>
      </c>
      <c r="G33" s="13">
        <f t="shared" si="1"/>
        <v>24807.215445349721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VLOOKUP($B34,IN_02_26!$B:$E,4,)</f>
        <v>678.31455659581241</v>
      </c>
      <c r="G34" s="13">
        <f t="shared" si="1"/>
        <v>109208.6436119258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VLOOKUP($B35,IN_02_26!$B:$E,4,)</f>
        <v>858874.82698635175</v>
      </c>
      <c r="G35" s="13">
        <f t="shared" si="1"/>
        <v>858874.82698635175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VLOOKUP($B36,IN_02_26!$B:$E,4,)</f>
        <v>3406506.2550820652</v>
      </c>
      <c r="G36" s="13">
        <f t="shared" si="1"/>
        <v>3406506.2550820652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VLOOKUP($B37,IN_02_26!$B:$E,4,)</f>
        <v>20538.923714404373</v>
      </c>
      <c r="G37" s="13">
        <f t="shared" si="1"/>
        <v>61616.771143213118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VLOOKUP($B38,IN_02_26!$B:$E,4,)</f>
        <v>86068.248547905925</v>
      </c>
      <c r="G38" s="13">
        <f t="shared" si="1"/>
        <v>806459.48889387841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VLOOKUP($B39,IN_02_26!$B:$E,4,)</f>
        <v>7425.3707507434365</v>
      </c>
      <c r="G39" s="13">
        <f t="shared" si="1"/>
        <v>7796.6392882806085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VLOOKUP($B40,IN_02_26!$B:$E,4,)</f>
        <v>160398.88302646583</v>
      </c>
      <c r="G40" s="13">
        <f t="shared" si="1"/>
        <v>219746.4697462582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VLOOKUP($B42,IN_02_26!$B:$E,4,)</f>
        <v>10399.557085454544</v>
      </c>
      <c r="G42" s="13">
        <f>F42*E42</f>
        <v>534142.05102311634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VLOOKUP($B44,IN_02_26!$B:$E,4,)</f>
        <v>157937.11700745317</v>
      </c>
      <c r="G44" s="17">
        <f>F44*E44</f>
        <v>820799.19708773412</v>
      </c>
      <c r="H44" s="15"/>
    </row>
    <row r="47" spans="1:8" s="2" customFormat="1" ht="18" x14ac:dyDescent="0.25">
      <c r="A47" s="27"/>
      <c r="B47" s="347" t="s">
        <v>1139</v>
      </c>
      <c r="C47" s="347"/>
      <c r="D47" s="347"/>
      <c r="E47" s="347"/>
      <c r="F47" s="347"/>
      <c r="G47" s="347"/>
      <c r="H47" s="347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5570351.4377677171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VLOOKUP($B52,IN_02_26!$B:$E,4,)</f>
        <v>26601.088729138461</v>
      </c>
      <c r="G52" s="13">
        <f t="shared" ref="G52:G63" si="2">F52*E52</f>
        <v>42295.731079330151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VLOOKUP($B53,IN_02_26!$B:$E,4,)</f>
        <v>23184.31350032684</v>
      </c>
      <c r="G53" s="13">
        <f t="shared" si="2"/>
        <v>55642.352400784417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VLOOKUP($B54,IN_02_26!$B:$E,4,)</f>
        <v>678.31455659581241</v>
      </c>
      <c r="G54" s="13">
        <f t="shared" si="2"/>
        <v>185858.18850725261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VLOOKUP($B55,IN_02_26!$B:$E,4,)</f>
        <v>2929416.5617685942</v>
      </c>
      <c r="G55" s="13">
        <f t="shared" si="2"/>
        <v>2929416.5617685942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VLOOKUP($B56,IN_02_26!$B:$E,4,)</f>
        <v>86068.248547905925</v>
      </c>
      <c r="G56" s="13">
        <f t="shared" si="2"/>
        <v>123938.27790898453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VLOOKUP($B57,IN_02_26!$B:$E,4,)</f>
        <v>63068.293047699335</v>
      </c>
      <c r="G57" s="13">
        <f t="shared" si="2"/>
        <v>63068.293047699335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VLOOKUP($B58,IN_02_26!$B:$E,4,)</f>
        <v>182077.15086210921</v>
      </c>
      <c r="G58" s="13">
        <f t="shared" si="2"/>
        <v>182077.15086210921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VLOOKUP($B59,IN_02_26!$B:$E,4,)</f>
        <v>73167.558682454284</v>
      </c>
      <c r="G59" s="13">
        <f t="shared" si="2"/>
        <v>73167.558682454284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VLOOKUP($B60,IN_02_26!$B:$E,4,)</f>
        <v>63311.836746632238</v>
      </c>
      <c r="G60" s="13">
        <f t="shared" si="2"/>
        <v>94967.755119948357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VLOOKUP($B61,IN_02_26!$B:$E,4,)</f>
        <v>22831.958419227456</v>
      </c>
      <c r="G61" s="13">
        <f t="shared" si="2"/>
        <v>504380.79343915376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VLOOKUP($B62,IN_02_26!$B:$E,4,)</f>
        <v>547165.36896164005</v>
      </c>
      <c r="G62" s="13">
        <f t="shared" si="2"/>
        <v>547165.36896164005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VLOOKUP($B63,IN_02_26!$B:$E,4,)</f>
        <v>39800.554734644233</v>
      </c>
      <c r="G63" s="13">
        <f t="shared" si="2"/>
        <v>41790.582471376445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VLOOKUP($B65,IN_02_26!$B:$E,4,)</f>
        <v>10399.557085454544</v>
      </c>
      <c r="G65" s="13">
        <f>F65*E65</f>
        <v>315314.57083098177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VLOOKUP($B67,IN_02_26!$B:$E,4,)</f>
        <v>157937.11700745317</v>
      </c>
      <c r="G67" s="17">
        <f>F67*E67</f>
        <v>411268.25268740806</v>
      </c>
      <c r="H67" s="15"/>
    </row>
    <row r="70" spans="1:8" s="2" customFormat="1" ht="18" x14ac:dyDescent="0.25">
      <c r="A70" s="27"/>
      <c r="B70" s="347" t="s">
        <v>1140</v>
      </c>
      <c r="C70" s="347"/>
      <c r="D70" s="347"/>
      <c r="E70" s="347"/>
      <c r="F70" s="347"/>
      <c r="G70" s="347"/>
      <c r="H70" s="347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27143630.860737044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VLOOKUP($B75,IN_02_26!$B:$E,4,)</f>
        <v>3577433.4999616616</v>
      </c>
      <c r="G75" s="13">
        <f>F75*E75</f>
        <v>5040603.8014459815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VLOOKUP($B76,IN_02_26!$B:$E,4,)</f>
        <v>357521.433628942</v>
      </c>
      <c r="G76" s="13">
        <f>F76*E76</f>
        <v>792625.01835536445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VLOOKUP($B77,IN_02_26!$B:$E,4,)</f>
        <v>36364.144116355237</v>
      </c>
      <c r="G77" s="13">
        <f>F77*E77</f>
        <v>20066098.36484598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VLOOKUP($B79,IN_02_26!$B:$E,4,)</f>
        <v>10399.557085454544</v>
      </c>
      <c r="G79" s="13">
        <f>F79*E79</f>
        <v>1008819.4346316035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VLOOKUP($B81,IN_02_26!$B:$E,4,)</f>
        <v>157937.11700745317</v>
      </c>
      <c r="G81" s="17">
        <f>F81*E81</f>
        <v>235484.24145811269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</row>
    <row r="3" spans="1:8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8" s="1" customFormat="1" ht="26.25" customHeight="1" x14ac:dyDescent="0.25">
      <c r="A4" s="26"/>
      <c r="B4" s="345" t="s">
        <v>1144</v>
      </c>
      <c r="C4" s="345"/>
      <c r="D4" s="345"/>
      <c r="E4" s="345"/>
      <c r="F4" s="345"/>
      <c r="G4" s="345"/>
      <c r="H4" s="345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52783.114716228942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VLOOKUP($B9,IN_02_26!$B:$E,4,)</f>
        <v>4791.4518335079429</v>
      </c>
      <c r="G9" s="13">
        <f>F9*E9</f>
        <v>6708.0325669111198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VLOOKUP($B10,IN_02_26!$B:$E,4,)</f>
        <v>678.31455659581241</v>
      </c>
      <c r="G10" s="13">
        <f>F10*E10</f>
        <v>24928.059954896107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VLOOKUP($B11,IN_02_26!$B:$E,4,)</f>
        <v>23184.31350032684</v>
      </c>
      <c r="G11" s="13">
        <f>F11*E11</f>
        <v>1715.6391990241862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VLOOKUP($B12,IN_02_26!$B:$E,4,)</f>
        <v>18600.554987258009</v>
      </c>
      <c r="G12" s="13">
        <f>F12*E12</f>
        <v>1171.8349641972545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VLOOKUP($B14,IN_02_26!$B:$E,4,)</f>
        <v>9018.2739781818182</v>
      </c>
      <c r="G14" s="13">
        <f>F14*E14</f>
        <v>9920.1013760000005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VLOOKUP($B16,IN_02_26!$B:$E,4,)</f>
        <v>127242.14596976971</v>
      </c>
      <c r="G16" s="13">
        <f>F16*E16</f>
        <v>2544.8429193953943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VLOOKUP($B17,IN_02_26!$B:$E,4,)</f>
        <v>206950.1334216031</v>
      </c>
      <c r="G17" s="17">
        <f>F17*E17</f>
        <v>5794.603735804887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52720.469956878231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VLOOKUP($B23,IN_02_26!$B:$E,4,)</f>
        <v>17436.63747687592</v>
      </c>
      <c r="G23" s="13">
        <f>F23*E23</f>
        <v>19180.301224563515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VLOOKUP($B24,IN_02_26!$B:$E,4,)</f>
        <v>26601.088729138461</v>
      </c>
      <c r="G24" s="13">
        <f>F24*E24</f>
        <v>1197.0489928112306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VLOOKUP($B25,IN_02_26!$B:$E,4,)</f>
        <v>20338.323575088765</v>
      </c>
      <c r="G25" s="13">
        <f>F25*E25</f>
        <v>711.84132512810686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VLOOKUP($B27,IN_02_26!$B:$E,4,)</f>
        <v>9018.2739781818182</v>
      </c>
      <c r="G27" s="13">
        <f>F27*E27</f>
        <v>7259.7105524363633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VLOOKUP($B29,IN_02_26!$B:$E,4,)</f>
        <v>227943.42223333311</v>
      </c>
      <c r="G29" s="13">
        <f>F29*E29</f>
        <v>2989.3823456540972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VLOOKUP($B30,IN_02_26!$B:$E,4,)</f>
        <v>157937.11700745317</v>
      </c>
      <c r="G30" s="13">
        <f>F30*E30</f>
        <v>10172.281432746224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VLOOKUP($B31,IN_02_26!$B:$E,4,)</f>
        <v>127242.14596976971</v>
      </c>
      <c r="G31" s="13">
        <f>F31*E31</f>
        <v>8158.2226397172872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VLOOKUP($B32,IN_02_26!$B:$E,4,)</f>
        <v>89767.282718975359</v>
      </c>
      <c r="G32" s="13">
        <f>F32*E32</f>
        <v>1020.2922164125937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VLOOKUP($B33,IN_02_26!$B:$E,4,)</f>
        <v>178725.55347942346</v>
      </c>
      <c r="G33" s="17">
        <f>F33*E33</f>
        <v>2031.3892274088203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73340.281204194805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VLOOKUP($B39,IN_02_26!$B:$E,4,)</f>
        <v>678.31455659581241</v>
      </c>
      <c r="G39" s="13">
        <f>F39*E39</f>
        <v>35611.514221280151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VLOOKUP($B40,IN_02_26!$B:$E,4,)</f>
        <v>23184.31350032684</v>
      </c>
      <c r="G40" s="13">
        <f>F40*E40</f>
        <v>2434.3529175343183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VLOOKUP($B41,IN_02_26!$B:$E,4,)</f>
        <v>18600.554987258009</v>
      </c>
      <c r="G41" s="13">
        <f>F41*E41</f>
        <v>1674.0499488532207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VLOOKUP($B42,IN_02_26!$B:$E,4,)</f>
        <v>4791.4518335079429</v>
      </c>
      <c r="G42" s="13">
        <f>F42*E42</f>
        <v>4312.3066501571484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VLOOKUP($B43,IN_02_26!$B:$E,4,)</f>
        <v>6907.0695040866449</v>
      </c>
      <c r="G43" s="13">
        <f>F43*E43</f>
        <v>6630.7867239231791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VLOOKUP($B45,IN_02_26!$B:$E,4,)</f>
        <v>9018.2739781818182</v>
      </c>
      <c r="G45" s="13">
        <f>F45*E45</f>
        <v>5952.0608256000005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VLOOKUP($B47,IN_02_26!$B:$E,4,)</f>
        <v>227943.42223333311</v>
      </c>
      <c r="G47" s="13">
        <f>F47*E47</f>
        <v>2051.4908000999981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VLOOKUP($B48,IN_02_26!$B:$E,4,)</f>
        <v>157937.11700745317</v>
      </c>
      <c r="G48" s="13">
        <f>F48*E48</f>
        <v>6980.8205717294304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VLOOKUP($B49,IN_02_26!$B:$E,4,)</f>
        <v>127242.14596976971</v>
      </c>
      <c r="G49" s="13">
        <f>F49*E49</f>
        <v>5598.654422669867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VLOOKUP($B50,IN_02_26!$B:$E,4,)</f>
        <v>89767.282718975359</v>
      </c>
      <c r="G50" s="13">
        <f>F50*E50</f>
        <v>700.1848052080079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VLOOKUP($B51,IN_02_26!$B:$E,4,)</f>
        <v>178725.55347942346</v>
      </c>
      <c r="G51" s="17">
        <f>F51*E51</f>
        <v>1394.059317139503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12719.361939126098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VLOOKUP($B56,IN_02_26!$B:$E,4,)</f>
        <v>29804.108469366645</v>
      </c>
      <c r="G56" s="13">
        <f>F56*E56</f>
        <v>3874.5341010176639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VLOOKUP($B58,IN_02_26!$B:$E,4,)</f>
        <v>9018.2739781818182</v>
      </c>
      <c r="G58" s="13">
        <f>F58*E58</f>
        <v>4750.3758180072718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VLOOKUP($B60,IN_02_26!$B:$E,4,)</f>
        <v>227943.42223333311</v>
      </c>
      <c r="G60" s="13">
        <f>F60*E60</f>
        <v>1422.3669547359987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VLOOKUP($B61,IN_02_26!$B:$E,4,)</f>
        <v>127242.14596976971</v>
      </c>
      <c r="G61" s="17">
        <f>F61*E61</f>
        <v>2672.0850653651642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</row>
    <row r="3" spans="1:13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</row>
    <row r="4" spans="1:13" s="1" customFormat="1" ht="26.25" customHeight="1" x14ac:dyDescent="0.25">
      <c r="A4" s="26"/>
      <c r="B4" s="345" t="s">
        <v>1165</v>
      </c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VLOOKUP($B8,IN_02_26!$B:$E,4,)</f>
        <v>1428.0555555555543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J157"/>
  <sheetViews>
    <sheetView zoomScaleSheetLayoutView="91" workbookViewId="0">
      <pane ySplit="4" topLeftCell="A5" activePane="bottomLeft" state="frozen"/>
      <selection pane="bottomLeft" activeCell="I123" sqref="A1:I123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11" t="str">
        <f>'PT ORGANISMOS'!A2</f>
        <v>Precios de FEBRERO 2026</v>
      </c>
      <c r="B2" s="311"/>
      <c r="C2" s="311"/>
      <c r="D2" s="311"/>
      <c r="E2" s="311"/>
      <c r="F2" s="311"/>
      <c r="G2" s="213"/>
      <c r="H2" s="224"/>
      <c r="I2" s="224"/>
    </row>
    <row r="3" spans="1:10" ht="30" customHeight="1" thickBot="1" x14ac:dyDescent="0.3">
      <c r="A3" s="312" t="s">
        <v>1168</v>
      </c>
      <c r="B3" s="312"/>
      <c r="C3" s="312"/>
      <c r="D3" s="312"/>
      <c r="E3" s="312"/>
      <c r="F3" s="312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28317.38029149091</v>
      </c>
      <c r="G5" s="263"/>
      <c r="H5" s="216">
        <f>'Mov. Tierra'!G10</f>
        <v>28317.38029149091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35892.730433163633</v>
      </c>
      <c r="G6" s="264"/>
      <c r="H6" s="217">
        <f>'Mov. Tierra'!G18</f>
        <v>35892.730433163633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59881.339215127271</v>
      </c>
      <c r="G7" s="265"/>
      <c r="H7" s="218">
        <f>'Mov. Tierra'!G26</f>
        <v>59881.339215127271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38437.573352559026</v>
      </c>
      <c r="G8" s="264"/>
      <c r="H8" s="217">
        <f>'Mov. Tierra'!G34</f>
        <v>35892.730433163633</v>
      </c>
      <c r="I8" s="217">
        <f>'Mov. Tierra'!G36</f>
        <v>2544.8429193953943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24191.02035666363</v>
      </c>
      <c r="G9" s="265"/>
      <c r="H9" s="218">
        <f>'Mov. Tierra'!G43</f>
        <v>18036.547956363636</v>
      </c>
      <c r="I9" s="218">
        <f>'Mov. Tierra'!G45</f>
        <v>6154.4724002999938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21934.131972486306</v>
      </c>
      <c r="G10" s="264"/>
      <c r="H10" s="217">
        <f>'Mov. Tierra'!G52</f>
        <v>19389.28905309091</v>
      </c>
      <c r="I10" s="217">
        <f>'Mov. Tierra'!G54</f>
        <v>2544.8429193953943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5932.4720413637588</v>
      </c>
      <c r="G11" s="265"/>
      <c r="H11" s="218">
        <f>'Mov. Tierra'!G61</f>
        <v>1478.9969324218182</v>
      </c>
      <c r="I11" s="218">
        <f>'Mov. Tierra'!G63</f>
        <v>4453.4751089419406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2134.2270513434742</v>
      </c>
      <c r="G12" s="264"/>
      <c r="H12" s="217">
        <f>'Mov. Tierra'!G70</f>
        <v>450.91369890909095</v>
      </c>
      <c r="I12" s="217">
        <f>'Mov. Tierra'!G72+'Mov. Tierra'!G73</f>
        <v>1683.313352434383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11966.872912781635</v>
      </c>
      <c r="G13" s="265">
        <f>Fundaciones!G9+Fundaciones!G10+Fundaciones!G11</f>
        <v>8152.6131880873036</v>
      </c>
      <c r="H13" s="218">
        <f>Fundaciones!G13</f>
        <v>3607.3095912727276</v>
      </c>
      <c r="I13" s="218">
        <f>Fundaciones!G15</f>
        <v>206.95013342160311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673964.57685823087</v>
      </c>
      <c r="G14" s="264">
        <f>Fundaciones!G21+Fundaciones!G22+Fundaciones!G23+Fundaciones!G24</f>
        <v>478609.5303651336</v>
      </c>
      <c r="H14" s="217">
        <f>Fundaciones!G26</f>
        <v>183972.78915490909</v>
      </c>
      <c r="I14" s="217">
        <f>Fundaciones!G28</f>
        <v>11382.25733818817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842157.90607793222</v>
      </c>
      <c r="G15" s="265">
        <f>Fundaciones!G34+Fundaciones!G35+Fundaciones!G36+Fundaciones!G37</f>
        <v>578263.97735065315</v>
      </c>
      <c r="H15" s="218">
        <f>Fundaciones!G39</f>
        <v>252511.67138909092</v>
      </c>
      <c r="I15" s="218">
        <f>Fundaciones!G41</f>
        <v>11382.25733818817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839039.90560391708</v>
      </c>
      <c r="G16" s="264">
        <f>Fundaciones!G47+Fundaciones!G48+Fundaciones!G49+Fundaciones!G50</f>
        <v>607160.84949918347</v>
      </c>
      <c r="H16" s="217">
        <f>Fundaciones!G52</f>
        <v>220496.79876654546</v>
      </c>
      <c r="I16" s="217">
        <f>Fundaciones!G54</f>
        <v>11382.25733818817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1433948.9373139523</v>
      </c>
      <c r="G17" s="265">
        <f>'Estruc. Resistente'!G9+'Estruc. Resistente'!G10+'Estruc. Resistente'!G11+'Estruc. Resistente'!G12+'Estruc. Resistente'!G13</f>
        <v>1076397.8824828721</v>
      </c>
      <c r="H17" s="218">
        <f>'Estruc. Resistente'!G15</f>
        <v>347203.54816000001</v>
      </c>
      <c r="I17" s="218">
        <f>'Estruc. Resistente'!G17</f>
        <v>10347.506671080155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1346012.8655050977</v>
      </c>
      <c r="G18" s="264">
        <f>'Estruc. Resistente'!G23+'Estruc. Resistente'!G24+'Estruc. Resistente'!G25+'Estruc. Resistente'!G26+'Estruc. Resistente'!G27</f>
        <v>999734.65314674494</v>
      </c>
      <c r="H18" s="217">
        <f>'Estruc. Resistente'!G29</f>
        <v>335930.70568727271</v>
      </c>
      <c r="I18" s="217">
        <f>'Estruc. Resistente'!G31</f>
        <v>10347.506671080155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1253113.9452961462</v>
      </c>
      <c r="G19" s="265">
        <f>'Estruc. Resistente'!G37+'Estruc. Resistente'!G38+'Estruc. Resistente'!G39+'Estruc. Resistente'!G40+'Estruc. Resistente'!G41</f>
        <v>903679.33704542974</v>
      </c>
      <c r="H19" s="218">
        <f>'Estruc. Resistente'!G43</f>
        <v>339087.10157963639</v>
      </c>
      <c r="I19" s="218">
        <f>'Estruc. Resistente'!G45</f>
        <v>10347.506671080155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1318846.6162405945</v>
      </c>
      <c r="G20" s="264">
        <f>'Estruc. Resistente'!G51+'Estruc. Resistente'!G52+'Estruc. Resistente'!G53+'Estruc. Resistente'!G54+'Estruc. Resistente'!G55</f>
        <v>931535.25728151435</v>
      </c>
      <c r="H20" s="217">
        <f>'Estruc. Resistente'!G57</f>
        <v>376963.85228799999</v>
      </c>
      <c r="I20" s="217">
        <f>'Estruc. Resistente'!G59</f>
        <v>10347.506671080155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956852.12095779902</v>
      </c>
      <c r="G21" s="265">
        <f>'Estruc. Resistente'!G65+'Estruc. Resistente'!G66+'Estruc. Resistente'!G67+'Estruc. Resistente'!G68+'Estruc. Resistente'!G69</f>
        <v>674152.74014562799</v>
      </c>
      <c r="H21" s="218">
        <f>'Estruc. Resistente'!G71</f>
        <v>272351.8741410909</v>
      </c>
      <c r="I21" s="218">
        <f>'Estruc. Resistente'!G73</f>
        <v>10347.506671080155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97652.190661163506</v>
      </c>
      <c r="G22" s="264">
        <f>'Estruc. Resistente'!G79+'Estruc. Resistente'!G80+'Estruc. Resistente'!G81+'Estruc. Resistente'!G82+'Estruc. Resistente'!G83+'Estruc. Resistente'!G84+'Estruc. Resistente'!G85</f>
        <v>56215.572571800934</v>
      </c>
      <c r="H22" s="217">
        <f>'Estruc. Resistente'!G87</f>
        <v>40401.867422254552</v>
      </c>
      <c r="I22" s="217">
        <f>'Estruc. Resistente'!G89</f>
        <v>1034.7506671080155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1016975.5142575547</v>
      </c>
      <c r="G23" s="265">
        <f>'Estruc. Resistente'!G95+'Estruc. Resistente'!G96+'Estruc. Resistente'!G97+'Estruc. Resistente'!G98+'Estruc. Resistente'!G99+'Estruc. Resistente'!G100</f>
        <v>736079.78824102005</v>
      </c>
      <c r="H23" s="218">
        <f>'Estruc. Resistente'!G102</f>
        <v>270548.21934545453</v>
      </c>
      <c r="I23" s="218">
        <f>'Estruc. Resistente'!G104</f>
        <v>10347.506671080155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1178242.6919748022</v>
      </c>
      <c r="G24" s="264">
        <f>'Estruc. Resistente'!G110+'Estruc. Resistente'!G111+'Estruc. Resistente'!G112+'Estruc. Resistente'!G113+'Estruc. Resistente'!G114</f>
        <v>895543.31116263114</v>
      </c>
      <c r="H24" s="217">
        <f>'Estruc. Resistente'!G116</f>
        <v>272351.8741410909</v>
      </c>
      <c r="I24" s="217">
        <f>'Estruc. Resistente'!G118</f>
        <v>10347.506671080155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1331306.3969144793</v>
      </c>
      <c r="G25" s="265">
        <f>'Estruc. Resistente'!G124+'Estruc. Resistente'!G125+'Estruc. Resistente'!G126+'Estruc. Resistente'!G127+'Estruc. Resistente'!G128</f>
        <v>981871.78866376285</v>
      </c>
      <c r="H25" s="218">
        <f>'Estruc. Resistente'!G130</f>
        <v>339087.10157963639</v>
      </c>
      <c r="I25" s="218">
        <f>'Estruc. Resistente'!G132</f>
        <v>10347.506671080155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1675311.7684654256</v>
      </c>
      <c r="G26" s="264">
        <f>'Estruc. Resistente'!G138+'Estruc. Resistente'!G139+'Estruc. Resistente'!G140+'Estruc. Resistente'!G141+'Estruc. Resistente'!G142</f>
        <v>1329033.5561070726</v>
      </c>
      <c r="H26" s="217">
        <f>'Estruc. Resistente'!G144</f>
        <v>335930.70568727271</v>
      </c>
      <c r="I26" s="217">
        <f>'Estruc. Resistente'!G146</f>
        <v>10347.506671080155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38077.6113635898</v>
      </c>
      <c r="G27" s="265">
        <f>'Cerramientos Ext. e Int.'!G9+'Cerramientos Ext. e Int.'!G10+'Cerramientos Ext. e Int.'!G11+'Cerramientos Ext. e Int.'!G12</f>
        <v>22304.547634082162</v>
      </c>
      <c r="H27" s="218">
        <f>'Cerramientos Ext. e Int.'!G14</f>
        <v>15421.248502690909</v>
      </c>
      <c r="I27" s="218">
        <f>'Cerramientos Ext. e Int.'!G16</f>
        <v>351.81522681672521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271641.89047702664</v>
      </c>
      <c r="G28" s="264">
        <f>'Cerramientos Ext. e Int.'!G22+'Cerramientos Ext. e Int.'!G23+'Cerramientos Ext. e Int.'!G24+'Cerramientos Ext. e Int.'!G25</f>
        <v>168129.93667212047</v>
      </c>
      <c r="H28" s="217">
        <f>'Cerramientos Ext. e Int.'!G27</f>
        <v>102808.32335127273</v>
      </c>
      <c r="I28" s="217">
        <f>'Cerramientos Ext. e Int.'!G29</f>
        <v>703.63045363345043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294895.23969283508</v>
      </c>
      <c r="G29" s="265">
        <f>'Cerramientos Ext. e Int.'!G35+'Cerramientos Ext. e Int.'!G36+'Cerramientos Ext. e Int.'!G37+'Cerramientos Ext. e Int.'!G38</f>
        <v>171182.35217680165</v>
      </c>
      <c r="H29" s="218">
        <f>'Cerramientos Ext. e Int.'!G40</f>
        <v>123009.25706240001</v>
      </c>
      <c r="I29" s="218">
        <f>'Cerramientos Ext. e Int.'!G42</f>
        <v>703.63045363345043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24929.654220087432</v>
      </c>
      <c r="G30" s="264">
        <f>'Cerramientos Ext. e Int.'!G48+'Cerramientos Ext. e Int.'!G49+'Cerramientos Ext. e Int.'!G50+'Cerramientos Ext. e Int.'!G51+'Cerramientos Ext. e Int.'!G52</f>
        <v>14802.602710665828</v>
      </c>
      <c r="H30" s="217">
        <f>'Cerramientos Ext. e Int.'!G54</f>
        <v>9920.1013760000005</v>
      </c>
      <c r="I30" s="217">
        <f>'Cerramientos Ext. e Int.'!G56</f>
        <v>206.95013342160311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30041.310040611934</v>
      </c>
      <c r="G31" s="265">
        <f>'Cerramientos Ext. e Int.'!G62+'Cerramientos Ext. e Int.'!G63+'Cerramientos Ext. e Int.'!G64+'Cerramientos Ext. e Int.'!G65</f>
        <v>17556.214969934073</v>
      </c>
      <c r="H31" s="218">
        <f>'Cerramientos Ext. e Int.'!G67</f>
        <v>12174.669870545455</v>
      </c>
      <c r="I31" s="218">
        <f>'Cerramientos Ext. e Int.'!G69</f>
        <v>310.42520013240465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37393.850421754207</v>
      </c>
      <c r="G32" s="264">
        <f>'Cerramientos Ext. e Int.'!G75+'Cerramientos Ext. e Int.'!G76+'Cerramientos Ext. e Int.'!G77+'Cerramientos Ext. e Int.'!G78</f>
        <v>23452.539187638271</v>
      </c>
      <c r="H32" s="217">
        <f>'Cerramientos Ext. e Int.'!G80</f>
        <v>13527.410967272728</v>
      </c>
      <c r="I32" s="217">
        <f>'Cerramientos Ext. e Int.'!G82</f>
        <v>413.90026684320623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35949.095385193927</v>
      </c>
      <c r="G33" s="265">
        <f>'Cerramientos Ext. e Int.'!G88+'Cerramientos Ext. e Int.'!G89+'Cerramientos Ext. e Int.'!G90+'Cerramientos Ext. e Int.'!G91</f>
        <v>22007.784151077991</v>
      </c>
      <c r="H33" s="218">
        <f>'Cerramientos Ext. e Int.'!G93</f>
        <v>13527.410967272728</v>
      </c>
      <c r="I33" s="218">
        <f>'Cerramientos Ext. e Int.'!G95</f>
        <v>413.90026684320623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48497.850191014099</v>
      </c>
      <c r="G34" s="264">
        <f>'Cerramientos Ext. e Int.'!G101+'Cerramientos Ext. e Int.'!G102+'Cerramientos Ext. e Int.'!G103+'Cerramientos Ext. e Int.'!G104</f>
        <v>30119.052912438987</v>
      </c>
      <c r="H34" s="217">
        <f>'Cerramientos Ext. e Int.'!G106</f>
        <v>12625.583569454544</v>
      </c>
      <c r="I34" s="217">
        <f>'Cerramientos Ext. e Int.'!G108</f>
        <v>5753.2137091205659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337378.43009313033</v>
      </c>
      <c r="G35" s="265">
        <f>'Cerramientos Ext. e Int.'!G114+'Cerramientos Ext. e Int.'!G115+'Cerramientos Ext. e Int.'!G116+'Cerramientos Ext. e Int.'!G117+'Cerramientos Ext. e Int.'!G118</f>
        <v>195628.99462073325</v>
      </c>
      <c r="H35" s="218">
        <f>'Cerramientos Ext. e Int.'!G120</f>
        <v>141045.80501876364</v>
      </c>
      <c r="I35" s="218">
        <f>'Cerramientos Ext. e Int.'!G122</f>
        <v>703.63045363345043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345841.73268491559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204092.29721251852</v>
      </c>
      <c r="H36" s="217">
        <f>'Cerramientos Ext. e Int.'!G136</f>
        <v>141045.80501876364</v>
      </c>
      <c r="I36" s="217">
        <f>'Cerramientos Ext. e Int.'!G138</f>
        <v>703.63045363345043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14656.577847483681</v>
      </c>
      <c r="G37" s="265">
        <f>Aislaciones!G9+Aislaciones!G10+Aislaciones!G11+Aislaciones!G12+Aislaciones!G13</f>
        <v>8800.1142182812964</v>
      </c>
      <c r="H37" s="218">
        <f>Aislaciones!G15</f>
        <v>5140.416167563636</v>
      </c>
      <c r="I37" s="218">
        <f>Aislaciones!G17</f>
        <v>716.04746163874665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26466.879820661892</v>
      </c>
      <c r="G38" s="264">
        <f>Revoques!G9+Revoques!G10+Revoques!G11+Revoques!G12</f>
        <v>5103.9992705789036</v>
      </c>
      <c r="H38" s="217">
        <f>Revoques!G14</f>
        <v>20742.03014981818</v>
      </c>
      <c r="I38" s="217">
        <f>Revoques!G16</f>
        <v>620.85040026480931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14258.517379067518</v>
      </c>
      <c r="G39" s="265">
        <f>Revoques!G22+Revoques!G23+Revoques!G24</f>
        <v>2633.8596795235208</v>
      </c>
      <c r="H39" s="218">
        <f>Revoques!G26</f>
        <v>11272.842472727272</v>
      </c>
      <c r="I39" s="218">
        <f>Revoques!G28</f>
        <v>351.81522681672521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14671.820759674247</v>
      </c>
      <c r="G40" s="264">
        <f>Revoques!G34+Revoques!G35+Revoques!G36+Revoques!G37</f>
        <v>4420.5991701996818</v>
      </c>
      <c r="H40" s="217">
        <f>Revoques!G39</f>
        <v>9920.1013760000005</v>
      </c>
      <c r="I40" s="217">
        <f>Revoques!G41</f>
        <v>331.12021347456499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36889.668781663277</v>
      </c>
      <c r="G41" s="265">
        <f>Revoques!G47+Revoques!G48+Revoques!G49+Revoques!G50</f>
        <v>24995.975908671193</v>
      </c>
      <c r="H41" s="218">
        <f>Revoques!G52</f>
        <v>11272.842472727272</v>
      </c>
      <c r="I41" s="218">
        <f>Revoques!G54</f>
        <v>620.85040026480931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16685.83937099194</v>
      </c>
      <c r="G42" s="264">
        <f>Solados!G9+Solados!G10+Solados!G11</f>
        <v>9545.2470525782555</v>
      </c>
      <c r="H42" s="217">
        <f>Solados!G13</f>
        <v>6312.791784727272</v>
      </c>
      <c r="I42" s="217">
        <f>Solados!G15</f>
        <v>827.80053368641245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7808.6191790519997</v>
      </c>
      <c r="G43" s="265">
        <f>Solados!G21+Solados!G22+Solados!G23</f>
        <v>3580.4591875144624</v>
      </c>
      <c r="H43" s="218">
        <f>Solados!G25</f>
        <v>3607.3095912727276</v>
      </c>
      <c r="I43" s="218">
        <f>Solados!G27</f>
        <v>620.85040026480931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52315.533448710587</v>
      </c>
      <c r="G44" s="264">
        <f>Solados!G33+Solados!G34+Solados!G35+Solados!G36</f>
        <v>26127.526155035823</v>
      </c>
      <c r="H44" s="217">
        <f>Solados!G38</f>
        <v>22545.684945454545</v>
      </c>
      <c r="I44" s="217">
        <f>Solados!G40</f>
        <v>3642.3223482202147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34844.715175856138</v>
      </c>
      <c r="G45" s="265">
        <f>Solados!G46+Solados!G47+Solados!G48+Solados!G49</f>
        <v>16674.293582402654</v>
      </c>
      <c r="H45" s="218">
        <f>Solados!G51</f>
        <v>15331.065762909091</v>
      </c>
      <c r="I45" s="218">
        <f>Solados!G53</f>
        <v>2839.3558305443944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19672.221156272415</v>
      </c>
      <c r="G46" s="264">
        <f>Solados!G57+Solados!G58+Solados!G59</f>
        <v>8923.8440626859956</v>
      </c>
      <c r="H46" s="217">
        <f>Solados!G61</f>
        <v>9018.2739781818182</v>
      </c>
      <c r="I46" s="217">
        <f>Solados!G63</f>
        <v>1730.1031154046018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35267.545440064976</v>
      </c>
      <c r="G47" s="265">
        <f>Solados!G69+Solados!G70+Solados!G71+Solados!G72+Solados!G73</f>
        <v>18206.851745651289</v>
      </c>
      <c r="H47" s="218">
        <f>Solados!G75</f>
        <v>16232.893160727273</v>
      </c>
      <c r="I47" s="218">
        <f>Solados!G77</f>
        <v>827.80053368641245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22558.371919467882</v>
      </c>
      <c r="G48" s="264">
        <f>Solados!G83+Solados!G84</f>
        <v>10732.734998554926</v>
      </c>
      <c r="H48" s="217">
        <f>Solados!G86</f>
        <v>10821.928773818181</v>
      </c>
      <c r="I48" s="217">
        <f>Solados!G88</f>
        <v>1003.7081470947751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31603.774166285872</v>
      </c>
      <c r="G49" s="265">
        <f>Solados!G94+Solados!G95</f>
        <v>19747.094725359675</v>
      </c>
      <c r="H49" s="218">
        <f>Solados!G97</f>
        <v>10821.928773818181</v>
      </c>
      <c r="I49" s="218">
        <f>Solados!G99</f>
        <v>1034.7506671080155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63915.74836294882</v>
      </c>
      <c r="G50" s="264">
        <f>Solados!G105+Solados!G106+Solados!G107</f>
        <v>49560.536861989676</v>
      </c>
      <c r="H50" s="217">
        <f>Solados!G109</f>
        <v>13527.410967272728</v>
      </c>
      <c r="I50" s="217">
        <f>Solados!G111</f>
        <v>827.80053368641245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134790.66932759091</v>
      </c>
      <c r="G51" s="265">
        <f>Techos!G9+Techos!G10+Techos!G11+Techos!G12+Techos!G13+Techos!G14</f>
        <v>89063.088706832961</v>
      </c>
      <c r="H51" s="218">
        <f>Techos!G16</f>
        <v>45091.369890909089</v>
      </c>
      <c r="I51" s="218">
        <f>Techos!G18</f>
        <v>636.21072984884859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84363.131038934516</v>
      </c>
      <c r="G52" s="264">
        <f>Techos!G24+Techos!G25+Techos!G26+Techos!G27+Techos!G28+Techos!G29+Techos!G30</f>
        <v>66857.816418509552</v>
      </c>
      <c r="H52" s="217">
        <f>Techos!G32</f>
        <v>16232.893160727273</v>
      </c>
      <c r="I52" s="217">
        <f>Techos!G34</f>
        <v>1272.4214596976972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77492.014315530658</v>
      </c>
      <c r="G53" s="265">
        <f>(Techos!G40+Techos!G41)</f>
        <v>49164.770921287505</v>
      </c>
      <c r="H53" s="218">
        <f>Techos!G43</f>
        <v>27054.821934545456</v>
      </c>
      <c r="I53" s="218">
        <f>Techos!G45</f>
        <v>1272.4214596976972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77273.728905592972</v>
      </c>
      <c r="G54" s="264">
        <f>Techos!G51+Techos!G52</f>
        <v>48946.48551134982</v>
      </c>
      <c r="H54" s="217">
        <f>Techos!G54</f>
        <v>27054.821934545456</v>
      </c>
      <c r="I54" s="217">
        <f>Techos!G56</f>
        <v>1272.4214596976972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64210.700199352556</v>
      </c>
      <c r="G55" s="265">
        <f>Techos!G62+Techos!G63+Techos!G64</f>
        <v>35883.456805109403</v>
      </c>
      <c r="H55" s="218">
        <f>Techos!G66</f>
        <v>27054.821934545456</v>
      </c>
      <c r="I55" s="218">
        <f>Techos!G68</f>
        <v>1272.4214596976972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205186.18431052729</v>
      </c>
      <c r="G56" s="264">
        <f>Techos!G74+Techos!G75+Techos!G76+Techos!G77+Techos!G78+Techos!G79+Techos!G80+Techos!G81</f>
        <v>160835.0830609359</v>
      </c>
      <c r="H56" s="217">
        <f>Techos!G83</f>
        <v>36073.095912727273</v>
      </c>
      <c r="I56" s="217">
        <f>Techos!G85</f>
        <v>8278.0053368641238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101454.87236596111</v>
      </c>
      <c r="G57" s="265">
        <f>Techos!G91+Techos!G92+Techos!G93+Techos!G94+Techos!G95+Techos!G96+Techos!G97</f>
        <v>51371.140035751923</v>
      </c>
      <c r="H57" s="218">
        <f>Techos!G99</f>
        <v>48428.131262836367</v>
      </c>
      <c r="I57" s="218">
        <f>Techos!G101</f>
        <v>1655.6010673728249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62659.510391263007</v>
      </c>
      <c r="G58" s="264">
        <f>Techos!G107+Techos!G108</f>
        <v>34332.266997019855</v>
      </c>
      <c r="H58" s="217">
        <f>Techos!G110</f>
        <v>27054.821934545456</v>
      </c>
      <c r="I58" s="217">
        <f>Techos!G112</f>
        <v>1272.4214596976972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48668.48081023417</v>
      </c>
      <c r="G59" s="265">
        <f>Cielorrasos!G9+Cielorrasos!G10+Cielorrasos!G11+Cielorrasos!G12+Cielorrasos!G13+Cielorrasos!G14</f>
        <v>21046.63540683965</v>
      </c>
      <c r="H59" s="218">
        <f>Cielorrasos!G16</f>
        <v>26603.908235636365</v>
      </c>
      <c r="I59" s="218">
        <f>Cielorrasos!G18</f>
        <v>1017.9371677581578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69377.470784275181</v>
      </c>
      <c r="G60" s="264">
        <f>Cielorrasos!G24+Cielorrasos!G25+Cielorrasos!G26+Cielorrasos!G27+Cielorrasos!G28+Cielorrasos!G29+Cielorrasos!G30</f>
        <v>41755.625380880665</v>
      </c>
      <c r="H60" s="217">
        <f>Cielorrasos!G32</f>
        <v>26603.908235636365</v>
      </c>
      <c r="I60" s="217">
        <f>Cielorrasos!G34</f>
        <v>1017.9371677581578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48415.664866481799</v>
      </c>
      <c r="G61" s="265">
        <f>Cielorrasos!G40</f>
        <v>29361.179742360007</v>
      </c>
      <c r="H61" s="218">
        <f>Cielorrasos!G42</f>
        <v>18036.547956363636</v>
      </c>
      <c r="I61" s="218">
        <f>Cielorrasos!G44</f>
        <v>1017.9371677581578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93546.525840887392</v>
      </c>
      <c r="G62" s="264">
        <f>Cielorrasos!G50+Cielorrasos!G51</f>
        <v>78492.20912197743</v>
      </c>
      <c r="H62" s="217">
        <f>Cielorrasos!G53</f>
        <v>13527.410967272728</v>
      </c>
      <c r="I62" s="217">
        <f>Cielorrasos!G55</f>
        <v>1526.9057516372366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22569.179969039884</v>
      </c>
      <c r="G63" s="265">
        <f>Cielorrasos!G61+Cielorrasos!G62+Cielorrasos!G63</f>
        <v>5845.496128616569</v>
      </c>
      <c r="H63" s="218">
        <f>Cielorrasos!G65</f>
        <v>16413.258640290911</v>
      </c>
      <c r="I63" s="218">
        <f>Cielorrasos!G67</f>
        <v>310.42520013240465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40302.539000806493</v>
      </c>
      <c r="G64" s="264">
        <f>Cielorrasos!G73</f>
        <v>21810.700750915326</v>
      </c>
      <c r="H64" s="217">
        <f>Cielorrasos!G75</f>
        <v>18036.547956363636</v>
      </c>
      <c r="I64" s="217">
        <f>Cielorrasos!G77</f>
        <v>455.29029352752684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4915.2317185011179</v>
      </c>
      <c r="G65" s="264">
        <f>Revestimientos!G9</f>
        <v>2002.7993916249695</v>
      </c>
      <c r="H65" s="217">
        <f>Revestimientos!G11</f>
        <v>2705.4821934545453</v>
      </c>
      <c r="I65" s="217">
        <f>Revestimientos!G13</f>
        <v>206.95013342160311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19325.288920672559</v>
      </c>
      <c r="G66" s="265">
        <f>Revestimientos!G19+Revestimientos!G20+Revestimientos!G21</f>
        <v>5280.5026198458236</v>
      </c>
      <c r="H66" s="218">
        <f>Revestimientos!G23</f>
        <v>13527.410967272728</v>
      </c>
      <c r="I66" s="218">
        <f>Revestimientos!G25</f>
        <v>517.37533355400774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2835395.0346615668</v>
      </c>
      <c r="G67" s="264">
        <f>Carpintería!G9+Carpintería!G10+Carpintería!G11+Carpintería!G12</f>
        <v>2416355.3359087957</v>
      </c>
      <c r="H67" s="217">
        <f>Carpintería!G14</f>
        <v>342694.41117090906</v>
      </c>
      <c r="I67" s="217">
        <f>Carpintería!G16</f>
        <v>76345.287581861819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1673295.6958356374</v>
      </c>
      <c r="G68" s="265">
        <f>Carpintería!G22</f>
        <v>1410957.9566858623</v>
      </c>
      <c r="H68" s="218">
        <f>Carpintería!G24</f>
        <v>220947.71246545453</v>
      </c>
      <c r="I68" s="218">
        <f>Carpintería!G26</f>
        <v>41390.026684320619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1138445.96987686</v>
      </c>
      <c r="G69" s="264">
        <f>Carpintería!G32+Carpintería!G33+Carpintería!G34</f>
        <v>993934.7564950292</v>
      </c>
      <c r="H69" s="217">
        <f>Carpintería!G36</f>
        <v>121746.69870545455</v>
      </c>
      <c r="I69" s="217">
        <f>Carpintería!G38</f>
        <v>22764.514676376341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24975933.565480553</v>
      </c>
      <c r="G70" s="264">
        <f>Carpintería!G44</f>
        <v>17237564.821603741</v>
      </c>
      <c r="H70" s="217">
        <f>Carpintería!G46</f>
        <v>6136574.7111936007</v>
      </c>
      <c r="I70" s="217">
        <f>Carpintería!G48</f>
        <v>1601794.0326832081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11667747.889686948</v>
      </c>
      <c r="G71" s="265">
        <f>Carpintería!G54+Carpintería!G55</f>
        <v>9719440.0239445288</v>
      </c>
      <c r="H71" s="218">
        <f>Carpintería!G57</f>
        <v>1511643.0842228364</v>
      </c>
      <c r="I71" s="218">
        <f>Carpintería!G59</f>
        <v>436664.7815195825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465193.22154043533</v>
      </c>
      <c r="G72" s="264">
        <f>'Inst. Sanitaria'!G11+'Inst. Sanitaria'!G12+'Inst. Sanitaria'!G13</f>
        <v>327674.32191800378</v>
      </c>
      <c r="H72" s="217">
        <f>'Inst. Sanitaria'!G15</f>
        <v>124794.68502545453</v>
      </c>
      <c r="I72" s="217">
        <f>'Inst. Sanitaria'!G17</f>
        <v>12724.214596976972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854641.49107356858</v>
      </c>
      <c r="G73" s="265">
        <f>'Inst. Sanitaria'!G23+'Inst. Sanitaria'!G24+'Inst. Sanitaria'!G25+'Inst. Sanitaria'!G26+'Inst. Sanitaria'!G27</f>
        <v>496407.23514506913</v>
      </c>
      <c r="H73" s="218">
        <f>'Inst. Sanitaria'!G29</f>
        <v>332785.82673454541</v>
      </c>
      <c r="I73" s="218">
        <f>'Inst. Sanitaria'!G31</f>
        <v>25448.429193953943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1319834.712614004</v>
      </c>
      <c r="G74" s="264">
        <f>'Inst. Sanitaria'!G37+'Inst. Sanitaria'!G38+'Inst. Sanitaria'!G39+'Inst. Sanitaria'!G40+'Inst. Sanitaria'!G41+'Inst. Sanitaria'!G42+'Inst. Sanitaria'!G43+'Inst. Sanitaria'!G44</f>
        <v>824081.55706307304</v>
      </c>
      <c r="H74" s="217">
        <f>'Inst. Sanitaria'!G46</f>
        <v>457580.51175999991</v>
      </c>
      <c r="I74" s="217">
        <f>'Inst. Sanitaria'!G48</f>
        <v>38172.64379093091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3828459.0427876613</v>
      </c>
      <c r="G75" s="265">
        <f>'Inst. Sanitaria'!G52+'Inst. Sanitaria'!G53+'Inst. Sanitaria'!G54+'Inst. Sanitaria'!G55+'Inst. Sanitaria'!G56+'Inst. Sanitaria'!G57</f>
        <v>2220863.8880689763</v>
      </c>
      <c r="H75" s="218">
        <f>'Inst. Sanitaria'!G59</f>
        <v>1501602.447125867</v>
      </c>
      <c r="I75" s="218">
        <f>'Inst. Sanitaria'!G61</f>
        <v>105992.70759281817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2158130.6732099894</v>
      </c>
      <c r="G76" s="264">
        <f>'Inst. Sanitaria'!G69+'Inst. Sanitaria'!G70</f>
        <v>1987088.4448196718</v>
      </c>
      <c r="H76" s="217">
        <f>'Inst. Sanitaria'!G72</f>
        <v>145593.7991963636</v>
      </c>
      <c r="I76" s="217">
        <f>'Inst. Sanitaria'!G74</f>
        <v>25448.429193953943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14701225.15246463</v>
      </c>
      <c r="G77" s="265">
        <f>'Inst. Sanitaria'!G80+'Inst. Sanitaria'!G81</f>
        <v>13736047.358002137</v>
      </c>
      <c r="H77" s="218">
        <f>'Inst. Sanitaria'!G83</f>
        <v>709166.59677131614</v>
      </c>
      <c r="I77" s="218">
        <f>'Inst. Sanitaria'!G85</f>
        <v>256011.19769117667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1651995.1262991934</v>
      </c>
      <c r="G78" s="264">
        <f>'Inst. Sanitaria'!G93+'Inst. Sanitaria'!G94+'Inst. Sanitaria'!G95+'Inst. Sanitaria'!G96</f>
        <v>1216926.5209855461</v>
      </c>
      <c r="H78" s="217">
        <f>'Inst. Sanitaria'!G98</f>
        <v>415982.28341818176</v>
      </c>
      <c r="I78" s="217">
        <f>'Inst. Sanitaria'!G100</f>
        <v>19086.321895465455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2103865.877758719</v>
      </c>
      <c r="G79" s="265">
        <f>'Inst. Sanitaria'!G106+'Inst. Sanitaria'!G107+'Inst. Sanitaria'!G108+'Inst. Sanitaria'!G109</f>
        <v>1516841.3659502196</v>
      </c>
      <c r="H79" s="218">
        <f>'Inst. Sanitaria'!G111</f>
        <v>561576.08261454536</v>
      </c>
      <c r="I79" s="218">
        <f>'Inst. Sanitaria'!G113</f>
        <v>25448.429193953943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451870.75145952549</v>
      </c>
      <c r="G80" s="264">
        <f>'Inst. Sanitaria'!G119</f>
        <v>299914.84496467339</v>
      </c>
      <c r="H80" s="217">
        <f>'Inst. Sanitaria'!G121</f>
        <v>145593.7991963636</v>
      </c>
      <c r="I80" s="217">
        <f>'Inst. Sanitaria'!G123</f>
        <v>6362.1072984884859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2821231.2477599713</v>
      </c>
      <c r="G81" s="265">
        <f>'Inst. Sanitaria'!G129+'Inst. Sanitaria'!G130+'Inst. Sanitaria'!G131</f>
        <v>1710411.531222536</v>
      </c>
      <c r="H81" s="218">
        <f>'Inst. Sanitaria'!G133</f>
        <v>1059922.8581495273</v>
      </c>
      <c r="I81" s="218">
        <f>'Inst. Sanitaria'!G135</f>
        <v>50896.858387907887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5388661.6457538288</v>
      </c>
      <c r="G82" s="264">
        <f>'Inst. Sanitaria'!G141+'Inst. Sanitaria'!G142+'Inst. Sanitaria'!G143+'Inst. Sanitaria'!G144</f>
        <v>4010325.9378028936</v>
      </c>
      <c r="H82" s="217">
        <f>'Inst. Sanitaria'!G146</f>
        <v>1269161.9467088727</v>
      </c>
      <c r="I82" s="217">
        <f>'Inst. Sanitaria'!G148</f>
        <v>109173.76124206241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974773.36332990532</v>
      </c>
      <c r="G83" s="265">
        <f>'Ints. Gas'!G9+'Ints. Gas'!G10+'Ints. Gas'!G11+'Ints. Gas'!G12+'Ints. Gas'!G13</f>
        <v>477307.41550353076</v>
      </c>
      <c r="H83" s="218">
        <f>'Ints. Gas'!G15</f>
        <v>478379.62593090901</v>
      </c>
      <c r="I83" s="218">
        <f>'Ints. Gas'!G17</f>
        <v>19086.321895465455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1183590.4863362873</v>
      </c>
      <c r="G84" s="264">
        <f>'Ints. Gas'!G23+'Ints. Gas'!G24+'Ints. Gas'!G25+'Ints. Gas'!G26+'Ints. Gas'!G27+'Ints. Gas'!G28+'Ints. Gas'!G29</f>
        <v>682307.27413081983</v>
      </c>
      <c r="H84" s="217">
        <f>'Ints. Gas'!G31</f>
        <v>478379.62593090901</v>
      </c>
      <c r="I84" s="217">
        <f>'Ints. Gas'!G33</f>
        <v>22903.586274558547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2384138.4964360017</v>
      </c>
      <c r="G85" s="265">
        <f>'Ints. Gas'!G65+'Ints. Gas'!G66+'Ints. Gas'!G67+'Ints. Gas'!G68+'Ints. Gas'!G69+'Ints. Gas'!G70+'Ints. Gas'!G71+'Ints. Gas'!G72+'Ints. Gas'!G73+'Ints. Gas'!G74</f>
        <v>1717881.3817482719</v>
      </c>
      <c r="H85" s="218">
        <f>'Ints. Gas'!G76</f>
        <v>587366.98418647272</v>
      </c>
      <c r="I85" s="218">
        <f>'Ints. Gas'!G78</f>
        <v>78890.130501257227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15069535.48621379</v>
      </c>
      <c r="G86" s="264">
        <f>'Ints. Gas'!G39+'Ints. Gas'!G40+'Ints. Gas'!G41+'Ints. Gas'!G42+'Ints. Gas'!G43+'Ints. Gas'!G44</f>
        <v>8994720.4554661103</v>
      </c>
      <c r="H86" s="217">
        <f>'Ints. Gas'!G46</f>
        <v>5609999.4715201119</v>
      </c>
      <c r="I86" s="217">
        <f>'Ints. Gas'!G48</f>
        <v>464815.5592275688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1195458.3242609235</v>
      </c>
      <c r="G87" s="265">
        <f>'Ints. Gas'!G53+'Ints. Gas'!G54+'Ints. Gas'!G55</f>
        <v>1035574.107617452</v>
      </c>
      <c r="H87" s="218">
        <f>'Ints. Gas'!G57</f>
        <v>108987.35825556362</v>
      </c>
      <c r="I87" s="218">
        <f>'Ints. Gas'!G59</f>
        <v>50896.858387907887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2149177.3106388156</v>
      </c>
      <c r="G88" s="264">
        <f>'Ints. Elect.'!G9+'Ints. Elect.'!G10+'Ints. Elect.'!G11+'Ints. Elect.'!G12+'Ints. Elect.'!G13</f>
        <v>1610113.134470623</v>
      </c>
      <c r="H88" s="217">
        <f>'Ints. Elect.'!G15</f>
        <v>519977.85427272721</v>
      </c>
      <c r="I88" s="217">
        <f>'Ints. Elect.'!G17</f>
        <v>19086.321895465455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26880673.976029139</v>
      </c>
      <c r="G89" s="265">
        <f>'Ints. Elect.'!G23+'Ints. Elect.'!G24+'Ints. Elect.'!G25+'Ints. Elect.'!G26+'Ints. Elect.'!G27+'Ints. Elect.'!G28</f>
        <v>23526405.460335247</v>
      </c>
      <c r="H89" s="218">
        <f>'Ints. Elect.'!G30</f>
        <v>3133376.1502903686</v>
      </c>
      <c r="I89" s="218">
        <f>'Ints. Elect.'!G32</f>
        <v>220892.36540352023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2215144.9236710886</v>
      </c>
      <c r="G90" s="264">
        <f>'Ints. Elect.'!G38+'Ints. Elect.'!G39+'Ints. Elect.'!G40+'Ints. Elect.'!G41+'Ints. Elect.'!G42+'Ints. Elect.'!G43+'Ints. Elect.'!G44</f>
        <v>1752915.0968880439</v>
      </c>
      <c r="H90" s="217">
        <f>'Ints. Elect.'!G46</f>
        <v>436781.39758909086</v>
      </c>
      <c r="I90" s="217">
        <f>'Ints. Elect.'!G48</f>
        <v>25448.429193953943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10278.253816889373</v>
      </c>
      <c r="G91" s="265">
        <f>Pintura!G9+Pintura!G10+Pintura!G11</f>
        <v>5578.2536088438083</v>
      </c>
      <c r="H91" s="218">
        <f>Pintura!G13</f>
        <v>4509.1369890909091</v>
      </c>
      <c r="I91" s="218">
        <f>Pintura!G15</f>
        <v>190.86321895465457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2561.0977429579598</v>
      </c>
      <c r="G92" s="264">
        <f>Pintura!G22+Pintura!G21</f>
        <v>242.90817542762036</v>
      </c>
      <c r="H92" s="217">
        <f>Pintura!G24</f>
        <v>2254.5684945454545</v>
      </c>
      <c r="I92" s="217">
        <f>Pintura!G26</f>
        <v>63.621072984884862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2662.2905497031584</v>
      </c>
      <c r="G93" s="265">
        <f>Pintura!G32+Pintura!G33</f>
        <v>344.10098217281893</v>
      </c>
      <c r="H93" s="218">
        <f>Pintura!G35</f>
        <v>2254.5684945454545</v>
      </c>
      <c r="I93" s="218">
        <f>Pintura!G37</f>
        <v>63.621072984884862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13276.923954219514</v>
      </c>
      <c r="G94" s="264">
        <f>Pintura!G43+Pintura!G44+Pintura!G45</f>
        <v>6258.73417864361</v>
      </c>
      <c r="H94" s="217">
        <f>Pintura!G47</f>
        <v>6763.7054836363641</v>
      </c>
      <c r="I94" s="217">
        <f>Pintura!G49</f>
        <v>254.48429193953945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7561.2915130472447</v>
      </c>
      <c r="G95" s="265">
        <f>Pintura!G53+Pintura!G54</f>
        <v>3041.656784565318</v>
      </c>
      <c r="H95" s="218">
        <f>Pintura!G56</f>
        <v>4328.7715095272724</v>
      </c>
      <c r="I95" s="218">
        <f>Pintura!G58</f>
        <v>190.86321895465457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11607.702936748256</v>
      </c>
      <c r="G96" s="264">
        <f>Pintura!G64+Pintura!G65+Pintura!G66</f>
        <v>6844.0816557178077</v>
      </c>
      <c r="H96" s="217">
        <f>Pintura!G68</f>
        <v>4509.1369890909091</v>
      </c>
      <c r="I96" s="217">
        <f>Pintura!G70</f>
        <v>254.48429193953945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15502.570549149126</v>
      </c>
      <c r="G97" s="265">
        <f>Pintura!G76+Pintura!G77</f>
        <v>10611.70712214891</v>
      </c>
      <c r="H97" s="218">
        <f>Pintura!G79</f>
        <v>4509.1369890909091</v>
      </c>
      <c r="I97" s="218">
        <f>Pintura!G81</f>
        <v>381.72643790930914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41126.189318367593</v>
      </c>
      <c r="G98" s="264">
        <f>Vidrios!G9</f>
        <v>32107.915340185777</v>
      </c>
      <c r="H98" s="217">
        <f>Vidrios!G11</f>
        <v>9018.2739781818182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6337.2923808652868</v>
      </c>
      <c r="G99" s="265">
        <f>Varios!G9+Varios!G10+Varios!G11</f>
        <v>3631.810187410741</v>
      </c>
      <c r="H99" s="218">
        <f>Varios!G13</f>
        <v>2705.4821934545453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61702.533673729005</v>
      </c>
      <c r="G100" s="264">
        <f>Varios!G19+Varios!G20+Varios!G21</f>
        <v>36451.366534819921</v>
      </c>
      <c r="H100" s="217">
        <f>Varios!G23</f>
        <v>25251.167138909088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92601.024480467779</v>
      </c>
      <c r="G101" s="265">
        <f>Varios!G29+Varios!G30+Varios!G31+Varios!G32+Varios!G33+Varios!G34+Varios!G35+Varios!G36+Varios!G37+Varios!G38</f>
        <v>66182.183405160831</v>
      </c>
      <c r="H101" s="218">
        <f>Varios!G40</f>
        <v>24349.339741090909</v>
      </c>
      <c r="I101" s="218">
        <f>Varios!G42</f>
        <v>2069.501334216031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488371.07526534493</v>
      </c>
      <c r="G102" s="264">
        <f>Varios!G48+Varios!G49</f>
        <v>437707.18223102624</v>
      </c>
      <c r="H102" s="217">
        <f>Varios!G51</f>
        <v>42385.887697454549</v>
      </c>
      <c r="I102" s="217">
        <f>Varios!G53</f>
        <v>8278.0053368641238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8267.8487329412346</v>
      </c>
      <c r="G103" s="265">
        <f>Varios!G57+Varios!G58</f>
        <v>3758.7117438503246</v>
      </c>
      <c r="H103" s="218">
        <f>Varios!G60</f>
        <v>4509.1369890909091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547458.83946079784</v>
      </c>
      <c r="G104" s="264">
        <f>Varios!G66</f>
        <v>502367.46956988878</v>
      </c>
      <c r="H104" s="217">
        <f>Varios!G68</f>
        <v>45091.369890909089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1849.5909943013335</v>
      </c>
      <c r="G105" s="265"/>
      <c r="H105" s="218">
        <f>Varios!G74</f>
        <v>577.16953460363641</v>
      </c>
      <c r="I105" s="218">
        <f>Varios!G76</f>
        <v>1272.4214596976972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931100.99169785308</v>
      </c>
      <c r="G106" s="264">
        <f>Varios!G82+Varios!G83</f>
        <v>209639.07344330766</v>
      </c>
      <c r="H106" s="217">
        <f>Varios!G85</f>
        <v>721461.91825454542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304782.35790662386</v>
      </c>
      <c r="G107" s="265">
        <f>Varios!G90+Varios!G91+Varios!G92</f>
        <v>264570.25932546449</v>
      </c>
      <c r="H107" s="218">
        <f>Varios!G94</f>
        <v>36073.095912727273</v>
      </c>
      <c r="I107" s="218">
        <f>Varios!G96</f>
        <v>4139.0026684320619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1031196.7699247452</v>
      </c>
      <c r="G108" s="264">
        <f>Varios!G102</f>
        <v>1021143.7452794554</v>
      </c>
      <c r="H108" s="217">
        <f>Varios!G104</f>
        <v>9018.2739781818182</v>
      </c>
      <c r="I108" s="217">
        <f>Varios!G106</f>
        <v>1034.7506671080155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771961.44522578351</v>
      </c>
      <c r="G109" s="265">
        <f>Varios!G112+Varios!G113</f>
        <v>721297.55219146481</v>
      </c>
      <c r="H109" s="218">
        <f>Varios!G115</f>
        <v>42385.887697454549</v>
      </c>
      <c r="I109" s="218">
        <f>Varios!G117</f>
        <v>8278.0053368641238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84710.940521135257</v>
      </c>
      <c r="G110" s="264">
        <f>'Red Agua'!G9+'Red Agua'!G10+'Red Agua'!G11+'Red Agua'!G12+'Red Agua'!G13+'Red Agua'!G14+'Red Agua'!G15+'Red Agua'!G16</f>
        <v>59946.298577093934</v>
      </c>
      <c r="H110" s="217">
        <f>'Red Agua'!G18</f>
        <v>9286.8044773109086</v>
      </c>
      <c r="I110" s="217">
        <f>'Red Agua'!G20</f>
        <v>15477.837466730411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75483.333015163473</v>
      </c>
      <c r="G111" s="265">
        <f>'Red Agua'!G26+'Red Agua'!G27+'Red Agua'!G28+'Red Agua'!G29+'Red Agua'!G30+'Red Agua'!G31</f>
        <v>50718.691071122157</v>
      </c>
      <c r="H111" s="218">
        <f>'Red Agua'!G33</f>
        <v>9286.8044773109086</v>
      </c>
      <c r="I111" s="218">
        <f>'Red Agua'!G35</f>
        <v>15477.837466730411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24451110.501463592</v>
      </c>
      <c r="G112" s="264">
        <f>'Red Agua'!G42+'Red Agua'!G43+'Red Agua'!G44+'Red Agua'!G45+'Red Agua'!G46+'Red Agua'!G47</f>
        <v>22280908.338243786</v>
      </c>
      <c r="H112" s="217">
        <f>'Red Agua'!G49</f>
        <v>748768.11015272723</v>
      </c>
      <c r="I112" s="217">
        <f>'Red Agua'!G51</f>
        <v>1421434.0530670786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129988.97725856148</v>
      </c>
      <c r="G113" s="265">
        <f>'Red Cloaca'!G9+'Red Cloaca'!G10+'Red Cloaca'!G11+'Red Cloaca'!G12+'Red Cloaca'!G13+'Red Cloaca'!G14+'Red Cloaca'!G15</f>
        <v>97468.988742600195</v>
      </c>
      <c r="H113" s="218">
        <f>'Red Cloaca'!G17</f>
        <v>13883.408709081816</v>
      </c>
      <c r="I113" s="218">
        <f>'Red Cloaca'!G19</f>
        <v>18636.579806879472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104345.09788646217</v>
      </c>
      <c r="G114" s="264">
        <f>'Red Cloaca'!G25+'Red Cloaca'!G26+'Red Cloaca'!G27+'Red Cloaca'!G28+'Red Cloaca'!G29</f>
        <v>73177.051791609978</v>
      </c>
      <c r="H114" s="217">
        <f>'Red Cloaca'!G31</f>
        <v>12531.466287972726</v>
      </c>
      <c r="I114" s="217">
        <f>'Red Cloaca'!G33</f>
        <v>18636.579806879472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57968.843560231253</v>
      </c>
      <c r="G115" s="265">
        <f>'Red Gas'!G9+'Red Gas'!G10+'Red Gas'!G11</f>
        <v>31652.14159592049</v>
      </c>
      <c r="H115" s="218">
        <f>'Red Gas'!G13</f>
        <v>8943.6190934909082</v>
      </c>
      <c r="I115" s="218">
        <f>'Red Gas'!G15</f>
        <v>17373.08287081985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53922144.352514178</v>
      </c>
      <c r="G116" s="264">
        <f>'Red Elect'!G11+'Red Elect'!G12+'Red Elect'!G13+'Red Elect'!G14+'Red Elect'!G15+'Red Elect'!G16+'Red Elect'!G17+'Red Elect'!G18+'Red Elect'!G19+'Red Elect'!G20</f>
        <v>48720570.037324645</v>
      </c>
      <c r="H116" s="217">
        <f>'Red Elect'!G22</f>
        <v>3139626.2840987267</v>
      </c>
      <c r="I116" s="217">
        <f>'Red Elect'!G24</f>
        <v>2061948.0310908048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6874696.5708262715</v>
      </c>
      <c r="G117" s="265">
        <f>'Red Elect'!G32+'Red Elect'!G33+'Red Elect'!G34+'Red Elect'!G35+'Red Elect'!G36+'Red Elect'!G37+'Red Elect'!G38+'Red Elect'!G39+'Red Elect'!G40</f>
        <v>5519755.3227154212</v>
      </c>
      <c r="H117" s="218">
        <f>'Red Elect'!G42</f>
        <v>534142.05102311634</v>
      </c>
      <c r="I117" s="218">
        <f>'Red Elect'!G44</f>
        <v>820799.19708773412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5570351.4377677171</v>
      </c>
      <c r="G118" s="264">
        <f>'Red Elect'!G52+'Red Elect'!G53+'Red Elect'!G54+'Red Elect'!G55+'Red Elect'!G56+'Red Elect'!G57+'Red Elect'!G58+'Red Elect'!G59+'Red Elect'!G60+'Red Elect'!G61+'Red Elect'!G62+'Red Elect'!G63</f>
        <v>4843768.6142493272</v>
      </c>
      <c r="H118" s="217">
        <f>'Red Elect'!G65</f>
        <v>315314.57083098177</v>
      </c>
      <c r="I118" s="217">
        <f>'Red Elect'!G67</f>
        <v>411268.25268740806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27143630.860737044</v>
      </c>
      <c r="G119" s="265">
        <f>'Red Elect'!G75+'Red Elect'!G76+'Red Elect'!G77</f>
        <v>25899327.184647325</v>
      </c>
      <c r="H119" s="218">
        <f>'Red Elect'!G79</f>
        <v>1008819.4346316035</v>
      </c>
      <c r="I119" s="218">
        <f>'Red Elect'!G81</f>
        <v>235484.24145811269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52783.114716228942</v>
      </c>
      <c r="G120" s="264">
        <f>'Red Vial'!G9+'Red Vial'!G10+'Red Vial'!G11+'Red Vial'!G12</f>
        <v>34523.566685028665</v>
      </c>
      <c r="H120" s="217">
        <f>'Red Vial'!G14</f>
        <v>9920.1013760000005</v>
      </c>
      <c r="I120" s="217">
        <f>'Red Vial'!G16+'Red Vial'!G17</f>
        <v>8339.4466552002814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52720.469956878231</v>
      </c>
      <c r="G121" s="265">
        <f>'Red Vial'!G23+'Red Vial'!G24+'Red Vial'!G25</f>
        <v>21089.191542502849</v>
      </c>
      <c r="H121" s="218">
        <f>'Red Vial'!G27</f>
        <v>7259.7105524363633</v>
      </c>
      <c r="I121" s="218">
        <f>'Red Vial'!G29+'Red Vial'!G30+'Red Vial'!G31+'Red Vial'!G32+'Red Vial'!G33</f>
        <v>24371.567861939024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73340.281204194805</v>
      </c>
      <c r="G122" s="264">
        <f>'Red Vial'!G39+'Red Vial'!G40+'Red Vial'!G41+'Red Vial'!G42+'Red Vial'!G43</f>
        <v>50663.010461748017</v>
      </c>
      <c r="H122" s="217">
        <f>'Red Vial'!G45</f>
        <v>5952.0608256000005</v>
      </c>
      <c r="I122" s="217">
        <f>'Red Vial'!G47+'Red Vial'!G48+'Red Vial'!G49+'Red Vial'!G50+'Red Vial'!G51</f>
        <v>16725.209916846805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12719.361939126098</v>
      </c>
      <c r="G123" s="265">
        <f>'Red Vial'!G56</f>
        <v>3874.5341010176639</v>
      </c>
      <c r="H123" s="218">
        <f>'Red Vial'!G58</f>
        <v>4750.3758180072718</v>
      </c>
      <c r="I123" s="218">
        <f>'Red Vial'!G60+'Red Vial'!G61</f>
        <v>4094.4520201011628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033/26&amp;11
ANEXO I&amp;C
&amp;R&amp;"-,Cursiva"&amp;10“Gral. Martín Miguel de Güemes Héroe de la Nación Argentina”</oddHeader>
    <oddFooter xml:space="preserve">&amp;CFEBRERO 2026
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6" t="str">
        <f>'PT ORGANISMOS'!A2</f>
        <v>Precios de FEBRERO 2026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5" t="s">
        <v>1164</v>
      </c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111833.42187758937</v>
      </c>
      <c r="T6" s="77">
        <f>($L$10+$L$13)*0.07*R6/4000</f>
        <v>21705.269931538271</v>
      </c>
      <c r="U6" s="86">
        <f>$L$8*R6</f>
        <v>33074.208945454542</v>
      </c>
      <c r="V6" s="86">
        <f>$L$19/120/8*R6</f>
        <v>2103.8438849775803</v>
      </c>
      <c r="W6" s="90">
        <f>P6*S6/2/R6</f>
        <v>7712.6497846613365</v>
      </c>
      <c r="X6" s="86">
        <f>$L$15*2*6/40000*O6</f>
        <v>3190.565816487152</v>
      </c>
      <c r="Y6" s="86">
        <f>0.12*145*$L$14*1.3*P6</f>
        <v>17931.22415131221</v>
      </c>
      <c r="Z6" s="90">
        <f t="shared" ref="Z6:Z47" si="2">+S6+T6+U6+V6+W6+X6+Y6</f>
        <v>197551.18439202043</v>
      </c>
      <c r="AA6" s="91">
        <f>Z6/10/O6</f>
        <v>1975.5118439202045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119546.0716622507</v>
      </c>
      <c r="T7" s="77">
        <f t="shared" ref="T7:T14" si="4">($L$10+$L$13)*0.07*R7/4000</f>
        <v>23202.185099230563</v>
      </c>
      <c r="U7" s="86">
        <f t="shared" ref="U7:U47" si="5">$L$8*R7</f>
        <v>35355.188872727274</v>
      </c>
      <c r="V7" s="86">
        <f t="shared" ref="V7:V14" si="6">$L$19/120/8*R7</f>
        <v>2248.9365667001721</v>
      </c>
      <c r="W7" s="90">
        <f t="shared" ref="W7:W47" si="7">P7*S7/2/R7</f>
        <v>11568.974676992002</v>
      </c>
      <c r="X7" s="86">
        <f t="shared" ref="X7:X14" si="8">$L$15*2*6/40000*O7</f>
        <v>4785.8487247307285</v>
      </c>
      <c r="Y7" s="86">
        <f t="shared" ref="Y7:Y14" si="9">0.12*145*$L$14*1.3*P7</f>
        <v>26896.836226968309</v>
      </c>
      <c r="Z7" s="90">
        <f t="shared" si="2"/>
        <v>223604.04182959974</v>
      </c>
      <c r="AA7" s="91">
        <f t="shared" ref="AA7:AA14" si="10">+Z7/10/O7</f>
        <v>1490.6936121973315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VLOOKUP($B8,IN_02_26!$B:$E,4,)</f>
        <v>11404.899636363636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127258.72144691202</v>
      </c>
      <c r="T8" s="77">
        <f t="shared" si="4"/>
        <v>24699.100266922855</v>
      </c>
      <c r="U8" s="86">
        <f t="shared" si="5"/>
        <v>37636.168799999999</v>
      </c>
      <c r="V8" s="86">
        <f t="shared" si="6"/>
        <v>2394.0292484227634</v>
      </c>
      <c r="W8" s="90">
        <f t="shared" si="7"/>
        <v>15425.299569322669</v>
      </c>
      <c r="X8" s="86">
        <f t="shared" si="8"/>
        <v>6381.131632974304</v>
      </c>
      <c r="Y8" s="86">
        <f t="shared" si="9"/>
        <v>35862.44830262442</v>
      </c>
      <c r="Z8" s="90">
        <f t="shared" si="2"/>
        <v>249656.89926717905</v>
      </c>
      <c r="AA8" s="91">
        <f t="shared" si="10"/>
        <v>1248.2844963358953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134971.3712315734</v>
      </c>
      <c r="T9" s="77">
        <f t="shared" si="4"/>
        <v>26196.01543461515</v>
      </c>
      <c r="U9" s="86">
        <f t="shared" si="5"/>
        <v>39917.148727272724</v>
      </c>
      <c r="V9" s="86">
        <f t="shared" si="6"/>
        <v>2539.1219301453552</v>
      </c>
      <c r="W9" s="90">
        <f t="shared" si="7"/>
        <v>19281.624461653344</v>
      </c>
      <c r="X9" s="86">
        <f t="shared" si="8"/>
        <v>7976.4145412178805</v>
      </c>
      <c r="Y9" s="86">
        <f t="shared" si="9"/>
        <v>44828.060378280519</v>
      </c>
      <c r="Z9" s="90">
        <f t="shared" si="2"/>
        <v>275709.75670475839</v>
      </c>
      <c r="AA9" s="91">
        <f t="shared" si="10"/>
        <v>1102.8390268190335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VLOOKUP($B10,IN_02_26!$B:$E,4,)</f>
        <v>408232931.52287346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142684.02101623474</v>
      </c>
      <c r="T10" s="77">
        <f t="shared" si="4"/>
        <v>27692.930602307446</v>
      </c>
      <c r="U10" s="86">
        <f t="shared" si="5"/>
        <v>42198.128654545457</v>
      </c>
      <c r="V10" s="86">
        <f t="shared" si="6"/>
        <v>2684.2146118679475</v>
      </c>
      <c r="W10" s="90">
        <f t="shared" si="7"/>
        <v>23137.949353984011</v>
      </c>
      <c r="X10" s="86">
        <f t="shared" si="8"/>
        <v>9571.6974494614569</v>
      </c>
      <c r="Y10" s="86">
        <f t="shared" si="9"/>
        <v>53793.672453936619</v>
      </c>
      <c r="Z10" s="90">
        <f t="shared" si="2"/>
        <v>301762.6141423377</v>
      </c>
      <c r="AA10" s="91">
        <f t="shared" si="10"/>
        <v>1005.875380474459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VLOOKUP($B11,IN_02_26!$B:$E,4,)</f>
        <v>450232500.74626523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150396.67080089604</v>
      </c>
      <c r="T11" s="77">
        <f t="shared" si="4"/>
        <v>29189.845769999738</v>
      </c>
      <c r="U11" s="86">
        <f t="shared" si="5"/>
        <v>44479.108581818182</v>
      </c>
      <c r="V11" s="86">
        <f t="shared" si="6"/>
        <v>2829.3072935905388</v>
      </c>
      <c r="W11" s="90">
        <f t="shared" si="7"/>
        <v>26994.274246314675</v>
      </c>
      <c r="X11" s="86">
        <f t="shared" si="8"/>
        <v>11166.980357705033</v>
      </c>
      <c r="Y11" s="86">
        <f t="shared" si="9"/>
        <v>62759.284529592725</v>
      </c>
      <c r="Z11" s="90">
        <f t="shared" si="2"/>
        <v>327815.47157991695</v>
      </c>
      <c r="AA11" s="91">
        <f t="shared" si="10"/>
        <v>936.61563308547693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VLOOKUP($B12,IN_02_26!$B:$E,4,)</f>
        <v>20247612.069422971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158109.32058555738</v>
      </c>
      <c r="T12" s="77">
        <f t="shared" si="4"/>
        <v>30686.76093769203</v>
      </c>
      <c r="U12" s="86">
        <f t="shared" si="5"/>
        <v>46760.088509090907</v>
      </c>
      <c r="V12" s="86">
        <f t="shared" si="6"/>
        <v>2974.3999753131302</v>
      </c>
      <c r="W12" s="90">
        <f t="shared" si="7"/>
        <v>30850.599138645346</v>
      </c>
      <c r="X12" s="86">
        <f t="shared" si="8"/>
        <v>12762.263265948608</v>
      </c>
      <c r="Y12" s="86">
        <f t="shared" si="9"/>
        <v>71724.896605248839</v>
      </c>
      <c r="Z12" s="90">
        <f t="shared" si="2"/>
        <v>353868.32901749626</v>
      </c>
      <c r="AA12" s="91">
        <f t="shared" si="10"/>
        <v>884.67082254374077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VLOOKUP($B13,IN_02_26!$B:$E,4,)</f>
        <v>19457116.389210556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165821.97037021871</v>
      </c>
      <c r="T13" s="77">
        <f t="shared" si="4"/>
        <v>32183.676105384329</v>
      </c>
      <c r="U13" s="86">
        <f t="shared" si="5"/>
        <v>49041.068436363632</v>
      </c>
      <c r="V13" s="86">
        <f t="shared" si="6"/>
        <v>3119.492657035722</v>
      </c>
      <c r="W13" s="90">
        <f t="shared" si="7"/>
        <v>34706.924030976013</v>
      </c>
      <c r="X13" s="86">
        <f t="shared" si="8"/>
        <v>14357.546174192184</v>
      </c>
      <c r="Y13" s="86">
        <f t="shared" si="9"/>
        <v>80690.508680904939</v>
      </c>
      <c r="Z13" s="90">
        <f t="shared" si="2"/>
        <v>379921.18645507551</v>
      </c>
      <c r="AA13" s="91">
        <f t="shared" si="10"/>
        <v>844.26930323350109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VLOOKUP($B14,IN_02_26!$B:$E,4,)</f>
        <v>1981.7886993050627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173534.62015488005</v>
      </c>
      <c r="T14" s="77">
        <f t="shared" si="4"/>
        <v>33680.591273076621</v>
      </c>
      <c r="U14" s="86">
        <f t="shared" si="5"/>
        <v>51322.048363636364</v>
      </c>
      <c r="V14" s="86">
        <f t="shared" si="6"/>
        <v>3264.5853387583143</v>
      </c>
      <c r="W14" s="90">
        <f t="shared" si="7"/>
        <v>38563.248923306674</v>
      </c>
      <c r="X14" s="86">
        <f t="shared" si="8"/>
        <v>15952.829082435761</v>
      </c>
      <c r="Y14" s="86">
        <f t="shared" si="9"/>
        <v>89656.120756561038</v>
      </c>
      <c r="Z14" s="90">
        <f t="shared" si="2"/>
        <v>405974.04389265482</v>
      </c>
      <c r="AA14" s="91">
        <f t="shared" si="10"/>
        <v>811.94808778530967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VLOOKUP($B15,IN_02_26!$B:$E,4,)</f>
        <v>1063521.9388290506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355085.35055441968</v>
      </c>
      <c r="T15" s="78">
        <f>($L$11+$L$13)*0.07*R15/4000</f>
        <v>69044.373718914954</v>
      </c>
      <c r="U15" s="86">
        <f t="shared" si="5"/>
        <v>95801.156945454553</v>
      </c>
      <c r="V15" s="92">
        <f>$L$20/120/8*R15</f>
        <v>6866.1519004691963</v>
      </c>
      <c r="W15" s="90">
        <f t="shared" si="7"/>
        <v>50726.478650631376</v>
      </c>
      <c r="X15" s="92">
        <f>2*($L$16*6+$L$17*12)/40000*O15</f>
        <v>62057.859207355992</v>
      </c>
      <c r="Y15" s="92">
        <f>0.12*176*$L$14*1.3*P15</f>
        <v>130588.7772674875</v>
      </c>
      <c r="Z15" s="90">
        <f t="shared" si="2"/>
        <v>770170.14824473322</v>
      </c>
      <c r="AA15" s="93">
        <f t="shared" ref="AA15:AA47" si="11">+Z15/24/O15</f>
        <v>534.84038072550925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VLOOKUP($B16,IN_02_26!$B:$E,4,)</f>
        <v>1145167.2403343502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371994.17677129689</v>
      </c>
      <c r="T16" s="78">
        <f t="shared" ref="T16:T47" si="13">($L$11+$L$13)*0.07*R16/4000</f>
        <v>72332.201038863292</v>
      </c>
      <c r="U16" s="86">
        <f t="shared" si="5"/>
        <v>100363.1168</v>
      </c>
      <c r="V16" s="92">
        <f t="shared" ref="V16:V47" si="14">$L$20/120/8*R16</f>
        <v>7193.1115147772534</v>
      </c>
      <c r="W16" s="90">
        <f t="shared" si="7"/>
        <v>59180.891759069949</v>
      </c>
      <c r="X16" s="92">
        <f t="shared" ref="X16:X47" si="15">2*($L$16*6+$L$17*12)/40000*O16</f>
        <v>72400.835741915318</v>
      </c>
      <c r="Y16" s="92">
        <f t="shared" ref="Y16:Y47" si="16">0.12*176*$L$14*1.3*P16</f>
        <v>152353.5734787354</v>
      </c>
      <c r="Z16" s="90">
        <f t="shared" si="2"/>
        <v>835817.90710465808</v>
      </c>
      <c r="AA16" s="93">
        <f t="shared" si="11"/>
        <v>497.51065899086797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VLOOKUP($B17,IN_02_26!$B:$E,4,)</f>
        <v>1151245.8022593802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388903.00298817398</v>
      </c>
      <c r="T17" s="78">
        <f t="shared" si="13"/>
        <v>75620.0283588116</v>
      </c>
      <c r="U17" s="86">
        <f t="shared" si="5"/>
        <v>104925.07665454544</v>
      </c>
      <c r="V17" s="92">
        <f t="shared" si="14"/>
        <v>7520.0711290853096</v>
      </c>
      <c r="W17" s="90">
        <f t="shared" si="7"/>
        <v>67635.304867508516</v>
      </c>
      <c r="X17" s="92">
        <f t="shared" si="15"/>
        <v>82743.812276474651</v>
      </c>
      <c r="Y17" s="92">
        <f t="shared" si="16"/>
        <v>174118.36968998334</v>
      </c>
      <c r="Z17" s="90">
        <f t="shared" si="2"/>
        <v>901465.66596458282</v>
      </c>
      <c r="AA17" s="93">
        <f t="shared" si="11"/>
        <v>469.51336768988688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405811.82920505106</v>
      </c>
      <c r="T18" s="78">
        <f t="shared" si="13"/>
        <v>78907.855678759937</v>
      </c>
      <c r="U18" s="86">
        <f t="shared" si="5"/>
        <v>109487.0365090909</v>
      </c>
      <c r="V18" s="92">
        <f t="shared" si="14"/>
        <v>7847.0307433933667</v>
      </c>
      <c r="W18" s="90">
        <f t="shared" si="7"/>
        <v>76089.717975947075</v>
      </c>
      <c r="X18" s="92">
        <f t="shared" si="15"/>
        <v>93086.788811033985</v>
      </c>
      <c r="Y18" s="92">
        <f t="shared" si="16"/>
        <v>195883.16590123126</v>
      </c>
      <c r="Z18" s="90">
        <f t="shared" si="2"/>
        <v>967113.42482450744</v>
      </c>
      <c r="AA18" s="93">
        <f t="shared" si="11"/>
        <v>447.7376966780127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VLOOKUP($B19,IN_02_26!$B:$E,4,)</f>
        <v>696444.87226844032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422720.65542192821</v>
      </c>
      <c r="T19" s="78">
        <f t="shared" si="13"/>
        <v>82195.682998708275</v>
      </c>
      <c r="U19" s="86">
        <f t="shared" si="5"/>
        <v>114048.99636363637</v>
      </c>
      <c r="V19" s="92">
        <f t="shared" si="14"/>
        <v>8173.9903577014238</v>
      </c>
      <c r="W19" s="90">
        <f t="shared" si="7"/>
        <v>84544.131084385648</v>
      </c>
      <c r="X19" s="92">
        <f t="shared" si="15"/>
        <v>103429.76534559332</v>
      </c>
      <c r="Y19" s="92">
        <f t="shared" si="16"/>
        <v>217647.96211247917</v>
      </c>
      <c r="Z19" s="90">
        <f t="shared" si="2"/>
        <v>1032761.1836844324</v>
      </c>
      <c r="AA19" s="93">
        <f t="shared" si="11"/>
        <v>430.3171598685135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VLOOKUP($B20,IN_02_26!$B:$E,4,)</f>
        <v>784703.07433933672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439629.48163880542</v>
      </c>
      <c r="T20" s="78">
        <f t="shared" si="13"/>
        <v>85483.510318656612</v>
      </c>
      <c r="U20" s="86">
        <f t="shared" si="5"/>
        <v>118610.95621818182</v>
      </c>
      <c r="V20" s="92">
        <f t="shared" si="14"/>
        <v>8500.9499720094809</v>
      </c>
      <c r="W20" s="90">
        <f t="shared" si="7"/>
        <v>92998.544192824222</v>
      </c>
      <c r="X20" s="92">
        <f t="shared" si="15"/>
        <v>113772.74188015265</v>
      </c>
      <c r="Y20" s="92">
        <f t="shared" si="16"/>
        <v>239412.75832372712</v>
      </c>
      <c r="Z20" s="90">
        <f t="shared" si="2"/>
        <v>1098408.9425443574</v>
      </c>
      <c r="AA20" s="93">
        <f t="shared" si="11"/>
        <v>416.06399338801413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456538.30785568245</v>
      </c>
      <c r="T21" s="78">
        <f t="shared" si="13"/>
        <v>88771.337638604935</v>
      </c>
      <c r="U21" s="86">
        <f t="shared" si="5"/>
        <v>123172.91607272728</v>
      </c>
      <c r="V21" s="92">
        <f t="shared" si="14"/>
        <v>8827.9095863175389</v>
      </c>
      <c r="W21" s="90">
        <f t="shared" si="7"/>
        <v>101452.95730126275</v>
      </c>
      <c r="X21" s="92">
        <f t="shared" si="15"/>
        <v>124115.71841471198</v>
      </c>
      <c r="Y21" s="92">
        <f t="shared" si="16"/>
        <v>261177.554534975</v>
      </c>
      <c r="Z21" s="90">
        <f t="shared" si="2"/>
        <v>1164056.7014042819</v>
      </c>
      <c r="AA21" s="93">
        <f t="shared" si="11"/>
        <v>404.18635465426456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473447.13407255954</v>
      </c>
      <c r="T22" s="78">
        <f t="shared" si="13"/>
        <v>92059.164958553258</v>
      </c>
      <c r="U22" s="86">
        <f t="shared" si="5"/>
        <v>127734.87592727272</v>
      </c>
      <c r="V22" s="92">
        <f t="shared" si="14"/>
        <v>9154.8692006255951</v>
      </c>
      <c r="W22" s="90">
        <f t="shared" si="7"/>
        <v>109907.37040970133</v>
      </c>
      <c r="X22" s="92">
        <f t="shared" si="15"/>
        <v>134458.6949492713</v>
      </c>
      <c r="Y22" s="92">
        <f t="shared" si="16"/>
        <v>282942.35074622295</v>
      </c>
      <c r="Z22" s="90">
        <f t="shared" si="2"/>
        <v>1229704.4602642066</v>
      </c>
      <c r="AA22" s="93">
        <f t="shared" si="11"/>
        <v>394.13604495647644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490355.96028943674</v>
      </c>
      <c r="T23" s="78">
        <f t="shared" si="13"/>
        <v>95346.992278501595</v>
      </c>
      <c r="U23" s="86">
        <f t="shared" si="5"/>
        <v>132296.83578181817</v>
      </c>
      <c r="V23" s="92">
        <f t="shared" si="14"/>
        <v>9481.8288149336513</v>
      </c>
      <c r="W23" s="90">
        <f t="shared" si="7"/>
        <v>118361.7835181399</v>
      </c>
      <c r="X23" s="92">
        <f t="shared" si="15"/>
        <v>144801.67148383064</v>
      </c>
      <c r="Y23" s="92">
        <f t="shared" si="16"/>
        <v>304707.1469574708</v>
      </c>
      <c r="Z23" s="90">
        <f t="shared" si="2"/>
        <v>1295352.2191241314</v>
      </c>
      <c r="AA23" s="93">
        <f t="shared" si="11"/>
        <v>385.52149378694384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486251.10080596647</v>
      </c>
      <c r="T24" s="107">
        <f t="shared" si="13"/>
        <v>98634.819598449933</v>
      </c>
      <c r="U24" s="108">
        <f t="shared" si="5"/>
        <v>136858.79563636362</v>
      </c>
      <c r="V24" s="109">
        <f t="shared" si="14"/>
        <v>9808.7884292417093</v>
      </c>
      <c r="W24" s="110">
        <f t="shared" si="7"/>
        <v>121562.77520149162</v>
      </c>
      <c r="X24" s="109">
        <f t="shared" si="15"/>
        <v>155144.64801838997</v>
      </c>
      <c r="Y24" s="109">
        <f t="shared" si="16"/>
        <v>326471.94316871878</v>
      </c>
      <c r="Z24" s="110">
        <f t="shared" si="2"/>
        <v>1334732.8708586222</v>
      </c>
      <c r="AA24" s="111">
        <f t="shared" si="11"/>
        <v>370.75913079406172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1975.5118439202045</v>
      </c>
      <c r="F25" s="113"/>
      <c r="H25" s="112">
        <f t="shared" ref="H25:H45" si="19">O27</f>
        <v>180</v>
      </c>
      <c r="I25" s="114">
        <f t="shared" ref="I25:I45" si="20">AA27</f>
        <v>353.82502189429266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502459.47083283204</v>
      </c>
      <c r="T25" s="107">
        <f t="shared" si="13"/>
        <v>101922.64691839826</v>
      </c>
      <c r="U25" s="108">
        <f t="shared" si="5"/>
        <v>141420.7554909091</v>
      </c>
      <c r="V25" s="109">
        <f t="shared" si="14"/>
        <v>10135.748043549765</v>
      </c>
      <c r="W25" s="110">
        <f t="shared" si="7"/>
        <v>129666.9602149244</v>
      </c>
      <c r="X25" s="109">
        <f t="shared" si="15"/>
        <v>165487.6245529493</v>
      </c>
      <c r="Y25" s="109">
        <f t="shared" si="16"/>
        <v>348236.73937996669</v>
      </c>
      <c r="Z25" s="110">
        <f t="shared" si="2"/>
        <v>1399329.9454335293</v>
      </c>
      <c r="AA25" s="111">
        <f t="shared" si="11"/>
        <v>364.40883995664825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1490.6936121973315</v>
      </c>
      <c r="F26" s="115"/>
      <c r="H26" s="39">
        <f t="shared" si="19"/>
        <v>190</v>
      </c>
      <c r="I26" s="116">
        <f t="shared" si="20"/>
        <v>349.36867744698509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518667.84085969761</v>
      </c>
      <c r="T26" s="107">
        <f t="shared" si="13"/>
        <v>105210.47423834659</v>
      </c>
      <c r="U26" s="108">
        <f t="shared" si="5"/>
        <v>145982.71534545455</v>
      </c>
      <c r="V26" s="109">
        <f t="shared" si="14"/>
        <v>10462.707657857824</v>
      </c>
      <c r="W26" s="110">
        <f t="shared" si="7"/>
        <v>137771.14522835717</v>
      </c>
      <c r="X26" s="109">
        <f t="shared" si="15"/>
        <v>175830.60108750864</v>
      </c>
      <c r="Y26" s="109">
        <f t="shared" si="16"/>
        <v>370001.5355912146</v>
      </c>
      <c r="Z26" s="110">
        <f t="shared" si="2"/>
        <v>1463927.0200084371</v>
      </c>
      <c r="AA26" s="111">
        <f t="shared" si="11"/>
        <v>358.80564215893065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1248.2844963358953</v>
      </c>
      <c r="F27" s="115"/>
      <c r="H27" s="39">
        <f t="shared" si="19"/>
        <v>200</v>
      </c>
      <c r="I27" s="116">
        <f t="shared" si="20"/>
        <v>345.35796744440819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534876.21088656306</v>
      </c>
      <c r="T27" s="107">
        <f t="shared" si="13"/>
        <v>108498.3015582949</v>
      </c>
      <c r="U27" s="108">
        <f t="shared" si="5"/>
        <v>150544.6752</v>
      </c>
      <c r="V27" s="109">
        <f t="shared" si="14"/>
        <v>10789.66727216588</v>
      </c>
      <c r="W27" s="110">
        <f t="shared" si="7"/>
        <v>145875.33024178992</v>
      </c>
      <c r="X27" s="109">
        <f t="shared" si="15"/>
        <v>186173.57762206797</v>
      </c>
      <c r="Y27" s="109">
        <f t="shared" si="16"/>
        <v>391766.33180246252</v>
      </c>
      <c r="Z27" s="110">
        <f t="shared" si="2"/>
        <v>1528524.0945833442</v>
      </c>
      <c r="AA27" s="111">
        <f t="shared" si="11"/>
        <v>353.82502189429266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1102.8390268190335</v>
      </c>
      <c r="F28" s="115"/>
      <c r="H28" s="39">
        <f t="shared" si="19"/>
        <v>210</v>
      </c>
      <c r="I28" s="116">
        <f t="shared" si="20"/>
        <v>341.72922982302907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551084.58091342868</v>
      </c>
      <c r="T28" s="107">
        <f t="shared" si="13"/>
        <v>111786.12887824325</v>
      </c>
      <c r="U28" s="108">
        <f t="shared" si="5"/>
        <v>155106.63505454545</v>
      </c>
      <c r="V28" s="109">
        <f t="shared" si="14"/>
        <v>11116.626886473936</v>
      </c>
      <c r="W28" s="110">
        <f t="shared" si="7"/>
        <v>153979.51525522271</v>
      </c>
      <c r="X28" s="109">
        <f t="shared" si="15"/>
        <v>196516.5541566273</v>
      </c>
      <c r="Y28" s="109">
        <f t="shared" si="16"/>
        <v>413531.12801371043</v>
      </c>
      <c r="Z28" s="110">
        <f t="shared" si="2"/>
        <v>1593121.169158252</v>
      </c>
      <c r="AA28" s="111">
        <f t="shared" si="11"/>
        <v>349.36867744698509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1005.875380474459</v>
      </c>
      <c r="F29" s="115"/>
      <c r="H29" s="39">
        <f t="shared" si="19"/>
        <v>220</v>
      </c>
      <c r="I29" s="116">
        <f t="shared" si="20"/>
        <v>338.43037743995717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567292.95094029431</v>
      </c>
      <c r="T29" s="107">
        <f t="shared" si="13"/>
        <v>115073.95619819159</v>
      </c>
      <c r="U29" s="108">
        <f t="shared" si="5"/>
        <v>159668.5949090909</v>
      </c>
      <c r="V29" s="109">
        <f t="shared" si="14"/>
        <v>11443.586500781994</v>
      </c>
      <c r="W29" s="110">
        <f t="shared" si="7"/>
        <v>162083.70026865552</v>
      </c>
      <c r="X29" s="109">
        <f t="shared" si="15"/>
        <v>206859.53069118664</v>
      </c>
      <c r="Y29" s="109">
        <f t="shared" si="16"/>
        <v>435295.92422495835</v>
      </c>
      <c r="Z29" s="110">
        <f t="shared" si="2"/>
        <v>1657718.2437331593</v>
      </c>
      <c r="AA29" s="111">
        <f t="shared" si="11"/>
        <v>345.35796744440819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936.61563308547693</v>
      </c>
      <c r="F30" s="115"/>
      <c r="H30" s="39">
        <f t="shared" si="19"/>
        <v>230</v>
      </c>
      <c r="I30" s="116">
        <f t="shared" si="20"/>
        <v>335.41838178584806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583501.3209671597</v>
      </c>
      <c r="T30" s="107">
        <f t="shared" si="13"/>
        <v>118361.78351813991</v>
      </c>
      <c r="U30" s="108">
        <f t="shared" si="5"/>
        <v>164230.55476363638</v>
      </c>
      <c r="V30" s="109">
        <f t="shared" si="14"/>
        <v>11770.54611509005</v>
      </c>
      <c r="W30" s="110">
        <f t="shared" si="7"/>
        <v>170187.88528208825</v>
      </c>
      <c r="X30" s="109">
        <f t="shared" si="15"/>
        <v>217202.50722574597</v>
      </c>
      <c r="Y30" s="109">
        <f t="shared" si="16"/>
        <v>457060.72043620626</v>
      </c>
      <c r="Z30" s="110">
        <f t="shared" si="2"/>
        <v>1722315.3183080666</v>
      </c>
      <c r="AA30" s="111">
        <f t="shared" si="11"/>
        <v>341.72922982302907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884.67082254374077</v>
      </c>
      <c r="F31" s="115"/>
      <c r="H31" s="39">
        <f t="shared" si="19"/>
        <v>240</v>
      </c>
      <c r="I31" s="116">
        <f t="shared" si="20"/>
        <v>332.65738576958137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599709.69099402532</v>
      </c>
      <c r="T31" s="107">
        <f t="shared" si="13"/>
        <v>121649.61083808825</v>
      </c>
      <c r="U31" s="108">
        <f t="shared" si="5"/>
        <v>168792.51461818183</v>
      </c>
      <c r="V31" s="109">
        <f t="shared" si="14"/>
        <v>12097.505729398108</v>
      </c>
      <c r="W31" s="110">
        <f t="shared" si="7"/>
        <v>178292.07029552103</v>
      </c>
      <c r="X31" s="109">
        <f t="shared" si="15"/>
        <v>227545.4837603053</v>
      </c>
      <c r="Y31" s="109">
        <f t="shared" si="16"/>
        <v>478825.51664745423</v>
      </c>
      <c r="Z31" s="110">
        <f t="shared" si="2"/>
        <v>1786912.3928829739</v>
      </c>
      <c r="AA31" s="111">
        <f t="shared" si="11"/>
        <v>338.43037743995717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844.26930323350109</v>
      </c>
      <c r="F32" s="115"/>
      <c r="H32" s="39">
        <f t="shared" si="19"/>
        <v>250</v>
      </c>
      <c r="I32" s="116">
        <f t="shared" si="20"/>
        <v>330.11726943461605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615918.06102089083</v>
      </c>
      <c r="T32" s="107">
        <f t="shared" si="13"/>
        <v>124937.43815803657</v>
      </c>
      <c r="U32" s="108">
        <f t="shared" si="5"/>
        <v>173354.47447272725</v>
      </c>
      <c r="V32" s="109">
        <f t="shared" si="14"/>
        <v>12424.465343706164</v>
      </c>
      <c r="W32" s="110">
        <f t="shared" si="7"/>
        <v>186396.25530895378</v>
      </c>
      <c r="X32" s="109">
        <f t="shared" si="15"/>
        <v>237888.46029486464</v>
      </c>
      <c r="Y32" s="109">
        <f t="shared" si="16"/>
        <v>500590.31285870203</v>
      </c>
      <c r="Z32" s="110">
        <f t="shared" si="2"/>
        <v>1851509.4674578812</v>
      </c>
      <c r="AA32" s="111">
        <f t="shared" si="11"/>
        <v>335.41838178584806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811.94808778530967</v>
      </c>
      <c r="F33" s="115"/>
      <c r="H33" s="39">
        <f t="shared" si="19"/>
        <v>260</v>
      </c>
      <c r="I33" s="116">
        <f t="shared" si="20"/>
        <v>327.77254666387876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632126.43104775634</v>
      </c>
      <c r="T33" s="107">
        <f t="shared" si="13"/>
        <v>128225.26547798491</v>
      </c>
      <c r="U33" s="108">
        <f t="shared" si="5"/>
        <v>177916.43432727273</v>
      </c>
      <c r="V33" s="109">
        <f t="shared" si="14"/>
        <v>12751.42495801422</v>
      </c>
      <c r="W33" s="110">
        <f t="shared" si="7"/>
        <v>194500.44032238657</v>
      </c>
      <c r="X33" s="109">
        <f t="shared" si="15"/>
        <v>248231.43682942397</v>
      </c>
      <c r="Y33" s="109">
        <f t="shared" si="16"/>
        <v>522355.10906995001</v>
      </c>
      <c r="Z33" s="110">
        <f t="shared" si="2"/>
        <v>1916106.5420327887</v>
      </c>
      <c r="AA33" s="111">
        <f t="shared" si="11"/>
        <v>332.65738576958137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534.84038072550925</v>
      </c>
      <c r="F34" s="115"/>
      <c r="H34" s="39">
        <f t="shared" si="19"/>
        <v>280</v>
      </c>
      <c r="I34" s="116">
        <f t="shared" si="20"/>
        <v>323.58554171613378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648334.80107462197</v>
      </c>
      <c r="T34" s="107">
        <f t="shared" si="13"/>
        <v>131513.09279793323</v>
      </c>
      <c r="U34" s="108">
        <f t="shared" si="5"/>
        <v>182478.39418181818</v>
      </c>
      <c r="V34" s="109">
        <f t="shared" si="14"/>
        <v>13078.384572322278</v>
      </c>
      <c r="W34" s="110">
        <f t="shared" si="7"/>
        <v>202604.62533581938</v>
      </c>
      <c r="X34" s="109">
        <f t="shared" si="15"/>
        <v>258574.4133639833</v>
      </c>
      <c r="Y34" s="109">
        <f t="shared" si="16"/>
        <v>544119.90528119798</v>
      </c>
      <c r="Z34" s="110">
        <f t="shared" si="2"/>
        <v>1980703.6166076963</v>
      </c>
      <c r="AA34" s="111">
        <f t="shared" si="11"/>
        <v>330.11726943461605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497.51065899086797</v>
      </c>
      <c r="F35" s="115"/>
      <c r="H35" s="39">
        <f t="shared" si="19"/>
        <v>300</v>
      </c>
      <c r="I35" s="116">
        <f t="shared" si="20"/>
        <v>319.9568040947546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664543.17110148747</v>
      </c>
      <c r="T35" s="107">
        <f t="shared" si="13"/>
        <v>134800.92011788156</v>
      </c>
      <c r="U35" s="108">
        <f t="shared" si="5"/>
        <v>187040.35403636363</v>
      </c>
      <c r="V35" s="109">
        <f t="shared" si="14"/>
        <v>13405.344186630335</v>
      </c>
      <c r="W35" s="110">
        <f t="shared" si="7"/>
        <v>210708.81034925216</v>
      </c>
      <c r="X35" s="109">
        <f t="shared" si="15"/>
        <v>268917.38989854261</v>
      </c>
      <c r="Y35" s="109">
        <f t="shared" si="16"/>
        <v>565884.70149244589</v>
      </c>
      <c r="Z35" s="110">
        <f t="shared" si="2"/>
        <v>2045300.6911826036</v>
      </c>
      <c r="AA35" s="111">
        <f t="shared" si="11"/>
        <v>327.77254666387876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469.51336768988688</v>
      </c>
      <c r="F36" s="115"/>
      <c r="H36" s="39">
        <f t="shared" si="19"/>
        <v>320</v>
      </c>
      <c r="I36" s="116">
        <f t="shared" si="20"/>
        <v>316.78165867604798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696959.91115521861</v>
      </c>
      <c r="T36" s="107">
        <f t="shared" si="13"/>
        <v>141376.57475777823</v>
      </c>
      <c r="U36" s="108">
        <f t="shared" si="5"/>
        <v>196164.27374545453</v>
      </c>
      <c r="V36" s="109">
        <f t="shared" si="14"/>
        <v>14059.263415246449</v>
      </c>
      <c r="W36" s="110">
        <f t="shared" si="7"/>
        <v>226917.18037611767</v>
      </c>
      <c r="X36" s="109">
        <f t="shared" si="15"/>
        <v>289603.34296766127</v>
      </c>
      <c r="Y36" s="109">
        <f t="shared" si="16"/>
        <v>609414.29391494161</v>
      </c>
      <c r="Z36" s="110">
        <f t="shared" si="2"/>
        <v>2174494.8403324187</v>
      </c>
      <c r="AA36" s="111">
        <f t="shared" si="11"/>
        <v>323.58554171613378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447.7376966780127</v>
      </c>
      <c r="F37" s="115"/>
      <c r="H37" s="39">
        <f t="shared" si="19"/>
        <v>340</v>
      </c>
      <c r="I37" s="116">
        <f t="shared" si="20"/>
        <v>313.98005977718907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729376.65120894962</v>
      </c>
      <c r="T37" s="107">
        <f t="shared" si="13"/>
        <v>147952.22939767488</v>
      </c>
      <c r="U37" s="108">
        <f t="shared" si="5"/>
        <v>205288.19345454546</v>
      </c>
      <c r="V37" s="109">
        <f t="shared" si="14"/>
        <v>14713.182643862563</v>
      </c>
      <c r="W37" s="110">
        <f t="shared" si="7"/>
        <v>243125.55040298321</v>
      </c>
      <c r="X37" s="109">
        <f t="shared" si="15"/>
        <v>310289.29603677994</v>
      </c>
      <c r="Y37" s="109">
        <f t="shared" si="16"/>
        <v>652943.88633743755</v>
      </c>
      <c r="Z37" s="110">
        <f t="shared" si="2"/>
        <v>2303688.9894822333</v>
      </c>
      <c r="AA37" s="111">
        <f t="shared" si="11"/>
        <v>319.9568040947546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430.3171598685135</v>
      </c>
      <c r="F38" s="115"/>
      <c r="H38" s="39">
        <f t="shared" si="19"/>
        <v>360</v>
      </c>
      <c r="I38" s="116">
        <f t="shared" si="20"/>
        <v>311.48974964487007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761793.39126268087</v>
      </c>
      <c r="T38" s="107">
        <f t="shared" si="13"/>
        <v>154527.88403757155</v>
      </c>
      <c r="U38" s="108">
        <f t="shared" si="5"/>
        <v>214412.11316363636</v>
      </c>
      <c r="V38" s="109">
        <f t="shared" si="14"/>
        <v>15367.101872478677</v>
      </c>
      <c r="W38" s="110">
        <f t="shared" si="7"/>
        <v>259333.92042984883</v>
      </c>
      <c r="X38" s="109">
        <f t="shared" si="15"/>
        <v>330975.24910589861</v>
      </c>
      <c r="Y38" s="109">
        <f t="shared" si="16"/>
        <v>696473.47875993338</v>
      </c>
      <c r="Z38" s="110">
        <f t="shared" si="2"/>
        <v>2432883.1386320484</v>
      </c>
      <c r="AA38" s="111">
        <f t="shared" si="11"/>
        <v>316.78165867604798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416.06399338801413</v>
      </c>
      <c r="F39" s="115"/>
      <c r="H39" s="39">
        <f t="shared" si="19"/>
        <v>380</v>
      </c>
      <c r="I39" s="116">
        <f t="shared" si="20"/>
        <v>309.26157742121632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794210.13131641201</v>
      </c>
      <c r="T39" s="107">
        <f t="shared" si="13"/>
        <v>161103.53867746823</v>
      </c>
      <c r="U39" s="108">
        <f t="shared" si="5"/>
        <v>223536.03287272729</v>
      </c>
      <c r="V39" s="109">
        <f t="shared" si="14"/>
        <v>16021.021101094791</v>
      </c>
      <c r="W39" s="110">
        <f t="shared" si="7"/>
        <v>275542.29045671434</v>
      </c>
      <c r="X39" s="109">
        <f t="shared" si="15"/>
        <v>351661.20217501727</v>
      </c>
      <c r="Y39" s="109">
        <f t="shared" si="16"/>
        <v>740003.07118242921</v>
      </c>
      <c r="Z39" s="110">
        <f t="shared" si="2"/>
        <v>2562077.287781863</v>
      </c>
      <c r="AA39" s="111">
        <f t="shared" si="11"/>
        <v>313.98005977718907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404.18635465426456</v>
      </c>
      <c r="F40" s="115"/>
      <c r="H40" s="39">
        <f t="shared" si="19"/>
        <v>400</v>
      </c>
      <c r="I40" s="116">
        <f t="shared" si="20"/>
        <v>307.25622241992789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826626.87137014291</v>
      </c>
      <c r="T40" s="107">
        <f t="shared" si="13"/>
        <v>167679.19331736487</v>
      </c>
      <c r="U40" s="108">
        <f t="shared" si="5"/>
        <v>232659.95258181816</v>
      </c>
      <c r="V40" s="109">
        <f t="shared" si="14"/>
        <v>16674.940329710906</v>
      </c>
      <c r="W40" s="110">
        <f t="shared" si="7"/>
        <v>291750.66048357991</v>
      </c>
      <c r="X40" s="109">
        <f t="shared" si="15"/>
        <v>372347.15524413594</v>
      </c>
      <c r="Y40" s="109">
        <f t="shared" si="16"/>
        <v>783532.66360492504</v>
      </c>
      <c r="Z40" s="110">
        <f t="shared" si="2"/>
        <v>2691271.4369316776</v>
      </c>
      <c r="AA40" s="111">
        <f t="shared" si="11"/>
        <v>311.48974964487007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394.13604495647644</v>
      </c>
      <c r="F41" s="115"/>
      <c r="H41" s="39">
        <f t="shared" si="19"/>
        <v>420</v>
      </c>
      <c r="I41" s="116">
        <f t="shared" si="20"/>
        <v>305.44185360923836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859043.61142387404</v>
      </c>
      <c r="T41" s="107">
        <f t="shared" si="13"/>
        <v>174254.84795726155</v>
      </c>
      <c r="U41" s="108">
        <f t="shared" si="5"/>
        <v>241783.87229090909</v>
      </c>
      <c r="V41" s="109">
        <f t="shared" si="14"/>
        <v>17328.859558327018</v>
      </c>
      <c r="W41" s="110">
        <f t="shared" si="7"/>
        <v>307959.03051044542</v>
      </c>
      <c r="X41" s="109">
        <f t="shared" si="15"/>
        <v>393033.1083132546</v>
      </c>
      <c r="Y41" s="109">
        <f t="shared" si="16"/>
        <v>827062.25602742087</v>
      </c>
      <c r="Z41" s="110">
        <f t="shared" si="2"/>
        <v>2820465.5860814927</v>
      </c>
      <c r="AA41" s="111">
        <f t="shared" si="11"/>
        <v>309.26157742121632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385.52149378694384</v>
      </c>
      <c r="F42" s="115"/>
      <c r="H42" s="39">
        <f t="shared" si="19"/>
        <v>440</v>
      </c>
      <c r="I42" s="116">
        <f t="shared" si="20"/>
        <v>303.79242741770241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891460.35147760529</v>
      </c>
      <c r="T42" s="107">
        <f t="shared" si="13"/>
        <v>180830.50259715819</v>
      </c>
      <c r="U42" s="108">
        <f t="shared" si="5"/>
        <v>250907.79199999999</v>
      </c>
      <c r="V42" s="109">
        <f t="shared" si="14"/>
        <v>17982.778786943134</v>
      </c>
      <c r="W42" s="110">
        <f t="shared" si="7"/>
        <v>324167.40053731104</v>
      </c>
      <c r="X42" s="109">
        <f t="shared" si="15"/>
        <v>413719.06138237327</v>
      </c>
      <c r="Y42" s="109">
        <f t="shared" si="16"/>
        <v>870591.8484499167</v>
      </c>
      <c r="Z42" s="110">
        <f t="shared" si="2"/>
        <v>2949659.7352313078</v>
      </c>
      <c r="AA42" s="111">
        <f t="shared" si="11"/>
        <v>307.25622241992789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370.75913079406172</v>
      </c>
      <c r="F43" s="115"/>
      <c r="H43" s="39">
        <f t="shared" si="19"/>
        <v>460</v>
      </c>
      <c r="I43" s="116">
        <f t="shared" si="20"/>
        <v>302.28642959064786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923877.09153133642</v>
      </c>
      <c r="T43" s="107">
        <f t="shared" si="13"/>
        <v>187406.15723705487</v>
      </c>
      <c r="U43" s="108">
        <f t="shared" si="5"/>
        <v>260031.71170909092</v>
      </c>
      <c r="V43" s="109">
        <f t="shared" si="14"/>
        <v>18636.698015559246</v>
      </c>
      <c r="W43" s="110">
        <f t="shared" si="7"/>
        <v>340375.77056417655</v>
      </c>
      <c r="X43" s="109">
        <f t="shared" si="15"/>
        <v>434405.01445149194</v>
      </c>
      <c r="Y43" s="109">
        <f t="shared" si="16"/>
        <v>914121.44087241252</v>
      </c>
      <c r="Z43" s="110">
        <f t="shared" si="2"/>
        <v>3078853.8843811229</v>
      </c>
      <c r="AA43" s="111">
        <f t="shared" si="11"/>
        <v>305.44185360923836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364.40883995664825</v>
      </c>
      <c r="F44" s="115"/>
      <c r="H44" s="39">
        <f t="shared" si="19"/>
        <v>480</v>
      </c>
      <c r="I44" s="116">
        <f t="shared" si="20"/>
        <v>300.90593158251443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956293.83158506732</v>
      </c>
      <c r="T44" s="107">
        <f t="shared" si="13"/>
        <v>193981.81187695154</v>
      </c>
      <c r="U44" s="108">
        <f t="shared" si="5"/>
        <v>269155.63141818182</v>
      </c>
      <c r="V44" s="109">
        <f t="shared" si="14"/>
        <v>19290.617244175362</v>
      </c>
      <c r="W44" s="110">
        <f t="shared" si="7"/>
        <v>356584.14059104206</v>
      </c>
      <c r="X44" s="109">
        <f t="shared" si="15"/>
        <v>455090.9675206106</v>
      </c>
      <c r="Y44" s="109">
        <f t="shared" si="16"/>
        <v>957651.03329490847</v>
      </c>
      <c r="Z44" s="110">
        <f t="shared" si="2"/>
        <v>3208048.0335309375</v>
      </c>
      <c r="AA44" s="111">
        <f t="shared" si="11"/>
        <v>303.79242741770241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358.80564215893065</v>
      </c>
      <c r="F45" s="117"/>
      <c r="H45" s="40">
        <f t="shared" si="19"/>
        <v>500</v>
      </c>
      <c r="I45" s="118">
        <f t="shared" si="20"/>
        <v>299.63587341503182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988710.57163879857</v>
      </c>
      <c r="T45" s="107">
        <f t="shared" si="13"/>
        <v>200557.46651684819</v>
      </c>
      <c r="U45" s="108">
        <f t="shared" si="5"/>
        <v>278279.55112727272</v>
      </c>
      <c r="V45" s="109">
        <f t="shared" si="14"/>
        <v>19944.536472791475</v>
      </c>
      <c r="W45" s="110">
        <f t="shared" si="7"/>
        <v>372792.51061790762</v>
      </c>
      <c r="X45" s="109">
        <f t="shared" si="15"/>
        <v>475776.92058972927</v>
      </c>
      <c r="Y45" s="109">
        <f t="shared" si="16"/>
        <v>1001180.6257174041</v>
      </c>
      <c r="Z45" s="110">
        <f t="shared" si="2"/>
        <v>3337242.1826807521</v>
      </c>
      <c r="AA45" s="111">
        <f t="shared" si="11"/>
        <v>302.28642959064786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1021127.3116925295</v>
      </c>
      <c r="T46" s="78">
        <f t="shared" si="13"/>
        <v>207133.12115674483</v>
      </c>
      <c r="U46" s="86">
        <f t="shared" si="5"/>
        <v>287403.47083636362</v>
      </c>
      <c r="V46" s="92">
        <f t="shared" si="14"/>
        <v>20598.455701407587</v>
      </c>
      <c r="W46" s="90">
        <f t="shared" si="7"/>
        <v>389000.88064477313</v>
      </c>
      <c r="X46" s="92">
        <f t="shared" si="15"/>
        <v>496462.87365884794</v>
      </c>
      <c r="Y46" s="92">
        <f t="shared" si="16"/>
        <v>1044710.2181399</v>
      </c>
      <c r="Z46" s="90">
        <f t="shared" si="2"/>
        <v>3466436.3318305663</v>
      </c>
      <c r="AA46" s="93">
        <f t="shared" si="11"/>
        <v>300.90593158251443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1053544.0517462606</v>
      </c>
      <c r="T47" s="78">
        <f t="shared" si="13"/>
        <v>213708.77579664151</v>
      </c>
      <c r="U47" s="86">
        <f t="shared" si="5"/>
        <v>296527.39054545452</v>
      </c>
      <c r="V47" s="92">
        <f t="shared" si="14"/>
        <v>21252.374930023703</v>
      </c>
      <c r="W47" s="90">
        <f t="shared" si="7"/>
        <v>405209.2506716387</v>
      </c>
      <c r="X47" s="92">
        <f t="shared" si="15"/>
        <v>517148.8267279666</v>
      </c>
      <c r="Y47" s="92">
        <f t="shared" si="16"/>
        <v>1088239.810562396</v>
      </c>
      <c r="Z47" s="90">
        <f t="shared" si="2"/>
        <v>3595630.4809803818</v>
      </c>
      <c r="AA47" s="93">
        <f t="shared" si="11"/>
        <v>299.63587341503182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N°033/26&amp;11
ANEXO I&amp;R&amp;"-,Cursiva"&amp;10“Gral. Martín Miguel de Güemes Héroe de la Nación Argentina”</oddHeader>
    <oddFooter xml:space="preserve">&amp;CFEBRERO 2026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/>
    <pageSetUpPr fitToPage="1"/>
  </sheetPr>
  <dimension ref="A1:I856"/>
  <sheetViews>
    <sheetView view="pageBreakPreview" topLeftCell="A831" zoomScale="93" zoomScaleNormal="100" zoomScaleSheetLayoutView="93" workbookViewId="0">
      <selection activeCell="G849" sqref="G849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22" t="s">
        <v>2043</v>
      </c>
      <c r="B2" s="322"/>
      <c r="C2" s="322"/>
      <c r="D2" s="322"/>
      <c r="E2" s="322"/>
      <c r="F2" s="322"/>
      <c r="G2" s="322"/>
      <c r="H2" s="322"/>
    </row>
    <row r="3" spans="1:8" ht="17.25" customHeight="1" x14ac:dyDescent="0.25">
      <c r="A3" s="321" t="s">
        <v>901</v>
      </c>
      <c r="B3" s="321"/>
      <c r="C3" s="321"/>
      <c r="D3" s="321"/>
      <c r="E3" s="321"/>
      <c r="F3" s="321"/>
      <c r="G3" s="321"/>
      <c r="H3" s="321"/>
    </row>
    <row r="4" spans="1:8" ht="18.75" customHeight="1" x14ac:dyDescent="0.25">
      <c r="A4" s="320" t="s">
        <v>900</v>
      </c>
      <c r="B4" s="320"/>
      <c r="C4" s="320"/>
      <c r="D4" s="320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9" t="s">
        <v>900</v>
      </c>
      <c r="C5" s="319"/>
      <c r="D5" s="319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VLOOKUP(E6,IN_02_26!$B$8:$E$635,4,FALSE)</f>
        <v>4421.0982028064327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VLOOKUP(E7,IN_02_26!$B$8:$E$635,4,FALSE)</f>
        <v>4554.648421392556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VLOOKUP(E8,IN_02_26!$B$8:$E$635,4,FALSE)</f>
        <v>4565.7043321027013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VLOOKUP(E9,IN_02_26!$B$8:$E$635,4,FALSE)</f>
        <v>4755.2189701415555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VLOOKUP(E10,IN_02_26!$B$8:$E$635,4,FALSE)</f>
        <v>5037.3369595086324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VLOOKUP(E11,IN_02_26!$B$8:$E$635,4,FALSE)</f>
        <v>4236.0272922457661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VLOOKUP(E12,IN_02_26!$B$8:$E$635,4,FALSE)</f>
        <v>4791.4518335079429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VLOOKUP(E13,IN_02_26!$B$8:$E$635,4,FALSE)</f>
        <v>4476151.32765231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VLOOKUP(E14,IN_02_26!$B$8:$E$635,4,FALSE)</f>
        <v>8065.6010311221162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VLOOKUP(E15,IN_02_26!$B$8:$E$635,4,FALSE)</f>
        <v>2210.0309112424079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VLOOKUP(E16,IN_02_26!$B$8:$E$635,4,FALSE)</f>
        <v>326.86407280564623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VLOOKUP(E17,IN_02_26!$B$8:$E$635,4,FALSE)</f>
        <v>4833170.174968564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VLOOKUP(E18,IN_02_26!$B$8:$E$635,4,FALSE)</f>
        <v>5105.1699157865651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VLOOKUP(E19,IN_02_26!$B$8:$E$635,4,FALSE)</f>
        <v>5150.9853308300499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VLOOKUP(E20,IN_02_26!$B$8:$E$635,4,FALSE)</f>
        <v>15845.636924997296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VLOOKUP(E21,IN_02_26!$B$8:$E$635,4,FALSE)</f>
        <v>22227.960073948383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VLOOKUP(E22,IN_02_26!$B$8:$E$635,4,FALSE)</f>
        <v>10748.31317251889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VLOOKUP(E23,IN_02_26!$B$8:$E$635,4,FALSE)</f>
        <v>8043.5073893257977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VLOOKUP(E24,IN_02_26!$B$8:$E$635,4,FALSE)</f>
        <v>5806.64505829871</v>
      </c>
      <c r="G24" s="293"/>
      <c r="H24" s="295" t="s">
        <v>3</v>
      </c>
    </row>
    <row r="25" spans="1:8" x14ac:dyDescent="0.25">
      <c r="A25" s="286"/>
      <c r="B25" s="319" t="s">
        <v>880</v>
      </c>
      <c r="C25" s="319"/>
      <c r="D25" s="319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VLOOKUP(E26,IN_02_26!$B$8:$E$635,4,FALSE)</f>
        <v>240151.11803333135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VLOOKUP(E27,IN_02_26!$B$8:$E$635,4,FALSE)</f>
        <v>22370.898902671404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VLOOKUP(E28,IN_02_26!$B$8:$E$635,4,FALSE)</f>
        <v>6191.730860921235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VLOOKUP(E29,IN_02_26!$B$8:$E$635,4,FALSE)</f>
        <v>6654.9718318405203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VLOOKUP(E30,IN_02_26!$B$8:$E$635,4,FALSE)</f>
        <v>374.55788615134736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VLOOKUP(E31,IN_02_26!$B$8:$E$635,4,FALSE)</f>
        <v>406.97988855269529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VLOOKUP(E32,IN_02_26!$B$8:$E$635,4,FALSE)</f>
        <v>8408.9590354713728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VLOOKUP(E33,IN_02_26!$B$8:$E$635,4,FALSE)</f>
        <v>36953.102008837508</v>
      </c>
      <c r="G33" s="293"/>
      <c r="H33" s="295" t="s">
        <v>4</v>
      </c>
    </row>
    <row r="34" spans="1:8" x14ac:dyDescent="0.25">
      <c r="A34" s="286"/>
      <c r="B34" s="319" t="s">
        <v>870</v>
      </c>
      <c r="C34" s="319"/>
      <c r="D34" s="319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VLOOKUP(E35,IN_02_26!$B$8:$E$635,4,FALSE)</f>
        <v>6462.5421751466201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VLOOKUP(E36,IN_02_26!$B$8:$E$635,4,FALSE)</f>
        <v>6068.2563639147702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VLOOKUP(E37,IN_02_26!$B$8:$E$635,4,FALSE)</f>
        <v>7367.1924325333748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VLOOKUP(E38,IN_02_26!$B$8:$E$635,4,FALSE)</f>
        <v>10801.387667894745</v>
      </c>
      <c r="G38" s="293"/>
      <c r="H38" s="295" t="s">
        <v>117</v>
      </c>
    </row>
    <row r="39" spans="1:8" x14ac:dyDescent="0.25">
      <c r="A39" s="286"/>
      <c r="B39" s="319" t="s">
        <v>865</v>
      </c>
      <c r="C39" s="319"/>
      <c r="D39" s="319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VLOOKUP(E40,IN_02_26!$B$8:$E$635,4,FALSE)</f>
        <v>730.92434889608671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VLOOKUP(E41,IN_02_26!$B$8:$E$635,4,FALSE)</f>
        <v>1696.3876560615981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VLOOKUP(E42,IN_02_26!$B$8:$E$635,4,FALSE)</f>
        <v>1100.8717242533889</v>
      </c>
      <c r="G42" s="293"/>
      <c r="H42" s="295" t="s">
        <v>2</v>
      </c>
    </row>
    <row r="43" spans="1:8" x14ac:dyDescent="0.25">
      <c r="A43" s="286"/>
      <c r="B43" s="319" t="s">
        <v>861</v>
      </c>
      <c r="C43" s="319"/>
      <c r="D43" s="319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VLOOKUP(E44,IN_02_26!$B$8:$E$635,4,FALSE)</f>
        <v>1888.8129707730045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VLOOKUP(E45,IN_02_26!$B$8:$E$635,4,FALSE)</f>
        <v>11794.413280841518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VLOOKUP(E46,IN_02_26!$B$8:$E$635,4,FALSE)</f>
        <v>20156.967491192863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VLOOKUP(E47,IN_02_26!$B$8:$E$635,4,FALSE)</f>
        <v>45193.759428332814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VLOOKUP(E48,IN_02_26!$B$8:$E$635,4,FALSE)</f>
        <v>78629.541935722373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VLOOKUP(E49,IN_02_26!$B$8:$E$635,4,FALSE)</f>
        <v>4037.520263267706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VLOOKUP(E50,IN_02_26!$B$8:$E$635,4,FALSE)</f>
        <v>11512.30486749549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VLOOKUP(E51,IN_02_26!$B$8:$E$635,4,FALSE)</f>
        <v>10276.575844116001</v>
      </c>
      <c r="G51" s="293"/>
      <c r="H51" s="295" t="s">
        <v>4</v>
      </c>
    </row>
    <row r="52" spans="1:8" x14ac:dyDescent="0.25">
      <c r="A52" s="286"/>
      <c r="B52" s="319" t="s">
        <v>851</v>
      </c>
      <c r="C52" s="319"/>
      <c r="D52" s="319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VLOOKUP(E53,IN_02_26!$B$8:$E$635,4,FALSE)</f>
        <v>7798.4897425462432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VLOOKUP(E54,IN_02_26!$B$8:$E$635,4,FALSE)</f>
        <v>6772.4020194231571</v>
      </c>
      <c r="G54" s="293"/>
      <c r="H54" s="295" t="s">
        <v>117</v>
      </c>
    </row>
    <row r="55" spans="1:8" ht="15" customHeight="1" x14ac:dyDescent="0.25">
      <c r="A55" s="286"/>
      <c r="B55" s="319" t="s">
        <v>848</v>
      </c>
      <c r="C55" s="319"/>
      <c r="D55" s="319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VLOOKUP(E56,IN_02_26!$B$8:$E$635,4,FALSE)</f>
        <v>4753.7102500787914</v>
      </c>
      <c r="G56" s="293"/>
      <c r="H56" s="295" t="s">
        <v>2</v>
      </c>
    </row>
    <row r="57" spans="1:8" ht="15" customHeight="1" x14ac:dyDescent="0.25">
      <c r="A57" s="286"/>
      <c r="B57" s="319" t="s">
        <v>846</v>
      </c>
      <c r="C57" s="319"/>
      <c r="D57" s="319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VLOOKUP(E58,IN_02_26!$B$8:$E$635,4,FALSE)</f>
        <v>9126.1552408444022</v>
      </c>
      <c r="G58" s="293"/>
      <c r="H58" s="295" t="s">
        <v>2</v>
      </c>
    </row>
    <row r="59" spans="1:8" ht="26.25" customHeight="1" x14ac:dyDescent="0.25">
      <c r="A59" s="320" t="s">
        <v>844</v>
      </c>
      <c r="B59" s="320"/>
      <c r="C59" s="320"/>
      <c r="D59" s="320"/>
      <c r="E59" s="319"/>
      <c r="F59" s="319"/>
      <c r="G59" s="319"/>
      <c r="H59" s="319"/>
    </row>
    <row r="60" spans="1:8" ht="15" customHeight="1" x14ac:dyDescent="0.25">
      <c r="A60" s="286"/>
      <c r="B60" s="319" t="s">
        <v>843</v>
      </c>
      <c r="C60" s="319"/>
      <c r="D60" s="319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VLOOKUP(E61,IN_02_26!$B$8:$E$635,4,FALSE)</f>
        <v>3058.7107793877685</v>
      </c>
      <c r="G61" s="293"/>
      <c r="H61" s="295" t="s">
        <v>119</v>
      </c>
    </row>
    <row r="62" spans="1:8" ht="26.25" customHeight="1" x14ac:dyDescent="0.25">
      <c r="A62" s="286"/>
      <c r="B62" s="319" t="s">
        <v>841</v>
      </c>
      <c r="C62" s="319"/>
      <c r="D62" s="319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VLOOKUP(E63,IN_02_26!$B$8:$E$635,4,FALSE)</f>
        <v>2964.5567683156532</v>
      </c>
      <c r="G63" s="293"/>
      <c r="H63" s="295" t="s">
        <v>119</v>
      </c>
    </row>
    <row r="64" spans="1:8" ht="26.25" customHeight="1" x14ac:dyDescent="0.25">
      <c r="A64" s="320" t="s">
        <v>839</v>
      </c>
      <c r="B64" s="320"/>
      <c r="C64" s="320"/>
      <c r="D64" s="320"/>
      <c r="E64" s="319"/>
      <c r="F64" s="319"/>
      <c r="G64" s="319"/>
      <c r="H64" s="319"/>
    </row>
    <row r="65" spans="1:8" x14ac:dyDescent="0.25">
      <c r="A65" s="286"/>
      <c r="B65" s="319" t="s">
        <v>838</v>
      </c>
      <c r="C65" s="319"/>
      <c r="D65" s="319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VLOOKUP(E66,IN_02_26!$B$8:$E$635,4,FALSE)</f>
        <v>6907.0695040866449</v>
      </c>
      <c r="G66" s="293"/>
      <c r="H66" s="295" t="s">
        <v>117</v>
      </c>
    </row>
    <row r="67" spans="1:8" ht="26.25" customHeight="1" x14ac:dyDescent="0.25">
      <c r="A67" s="286"/>
      <c r="B67" s="319" t="s">
        <v>836</v>
      </c>
      <c r="C67" s="319"/>
      <c r="D67" s="319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VLOOKUP(E68,IN_02_26!$B$8:$E$635,4,FALSE)</f>
        <v>9757.6497516643813</v>
      </c>
      <c r="G68" s="293"/>
      <c r="H68" s="295" t="s">
        <v>119</v>
      </c>
    </row>
    <row r="69" spans="1:8" x14ac:dyDescent="0.25">
      <c r="A69" s="286"/>
      <c r="B69" s="319" t="s">
        <v>834</v>
      </c>
      <c r="C69" s="319"/>
      <c r="D69" s="319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VLOOKUP(E70,IN_02_26!$B$8:$E$635,4,FALSE)</f>
        <v>1849.5843295560337</v>
      </c>
      <c r="G70" s="293"/>
      <c r="H70" s="295" t="s">
        <v>119</v>
      </c>
    </row>
    <row r="71" spans="1:8" x14ac:dyDescent="0.25">
      <c r="A71" s="286"/>
      <c r="B71" s="319" t="s">
        <v>832</v>
      </c>
      <c r="C71" s="319"/>
      <c r="D71" s="319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VLOOKUP(E72,IN_02_26!$B$8:$E$635,4,FALSE)</f>
        <v>7161.8851770290403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VLOOKUP(E73,IN_02_26!$B$8:$E$635,4,FALSE)</f>
        <v>8502.1308267453787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VLOOKUP(E74,IN_02_26!$B$8:$E$635,4,FALSE)</f>
        <v>7351.648995510569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VLOOKUP(E75,IN_02_26!$B$8:$E$635,4,FALSE)</f>
        <v>1563.775987674421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VLOOKUP(E76,IN_02_26!$B$8:$E$635,4,FALSE)</f>
        <v>9837.1328469181044</v>
      </c>
      <c r="G76" s="293"/>
      <c r="H76" s="295" t="s">
        <v>3</v>
      </c>
    </row>
    <row r="77" spans="1:8" ht="15" customHeight="1" x14ac:dyDescent="0.25">
      <c r="A77" s="286"/>
      <c r="B77" s="319" t="s">
        <v>826</v>
      </c>
      <c r="C77" s="319"/>
      <c r="D77" s="319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VLOOKUP(E78,IN_02_26!$B$8:$E$635,4,FALSE)</f>
        <v>779.9392688698988</v>
      </c>
      <c r="G78" s="293"/>
      <c r="H78" s="295" t="s">
        <v>117</v>
      </c>
    </row>
    <row r="79" spans="1:8" ht="15" customHeight="1" x14ac:dyDescent="0.25">
      <c r="A79" s="286"/>
      <c r="B79" s="319" t="s">
        <v>824</v>
      </c>
      <c r="C79" s="319"/>
      <c r="D79" s="319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VLOOKUP(E80,IN_02_26!$B$8:$E$635,4,FALSE)</f>
        <v>2430.4077846196215</v>
      </c>
      <c r="G80" s="293"/>
      <c r="H80" s="295" t="s">
        <v>119</v>
      </c>
    </row>
    <row r="81" spans="1:8" ht="15" customHeight="1" x14ac:dyDescent="0.25">
      <c r="A81" s="286"/>
      <c r="B81" s="319" t="s">
        <v>2012</v>
      </c>
      <c r="C81" s="319"/>
      <c r="D81" s="319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VLOOKUP(E82,IN_02_26!$B$8:$E$635,4,FALSE)</f>
        <v>300.15506486261864</v>
      </c>
      <c r="G82" s="293"/>
      <c r="H82" s="295" t="s">
        <v>3</v>
      </c>
    </row>
    <row r="83" spans="1:8" ht="15" customHeight="1" x14ac:dyDescent="0.25">
      <c r="A83" s="286"/>
      <c r="B83" s="319" t="s">
        <v>821</v>
      </c>
      <c r="C83" s="319"/>
      <c r="D83" s="319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VLOOKUP(E84,IN_02_26!$B$8:$E$635,4,FALSE)</f>
        <v>11388.719817576162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VLOOKUP(E85,IN_02_26!$B$8:$E$635,4,FALSE)</f>
        <v>6421.7211231669517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VLOOKUP(E86,IN_02_26!$B$8:$E$635,4,FALSE)</f>
        <v>47928.166968953592</v>
      </c>
      <c r="G86" s="293"/>
      <c r="H86" s="295" t="s">
        <v>2</v>
      </c>
    </row>
    <row r="87" spans="1:8" ht="18" customHeight="1" x14ac:dyDescent="0.25">
      <c r="A87" s="320" t="s">
        <v>817</v>
      </c>
      <c r="B87" s="320"/>
      <c r="C87" s="320"/>
      <c r="D87" s="320"/>
      <c r="E87" s="319"/>
      <c r="F87" s="319"/>
      <c r="G87" s="319"/>
      <c r="H87" s="319"/>
    </row>
    <row r="88" spans="1:8" x14ac:dyDescent="0.25">
      <c r="A88" s="286"/>
      <c r="B88" s="319" t="s">
        <v>816</v>
      </c>
      <c r="C88" s="319"/>
      <c r="D88" s="319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VLOOKUP(E89,IN_02_26!$B$8:$E$635,4,FALSE)</f>
        <v>18600.554987258009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VLOOKUP(E90,IN_02_26!$B$8:$E$635,4,FALSE)</f>
        <v>20338.323575088765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VLOOKUP(E91,IN_02_26!$B$8:$E$635,4,FALSE)</f>
        <v>26601.088729138461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VLOOKUP(E92,IN_02_26!$B$8:$E$635,4,FALSE)</f>
        <v>20141.904969311247</v>
      </c>
      <c r="G92" s="293"/>
      <c r="H92" s="295" t="s">
        <v>1</v>
      </c>
    </row>
    <row r="93" spans="1:8" ht="15" customHeight="1" x14ac:dyDescent="0.25">
      <c r="A93" s="286"/>
      <c r="B93" s="319" t="s">
        <v>811</v>
      </c>
      <c r="C93" s="319"/>
      <c r="D93" s="319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VLOOKUP(E94,IN_02_26!$B$8:$E$635,4,FALSE)</f>
        <v>36465.34470260291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VLOOKUP(E95,IN_02_26!$B$8:$E$635,4,FALSE)</f>
        <v>35605.832641184665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VLOOKUP(E96,IN_02_26!$B$8:$E$635,4,FALSE)</f>
        <v>23643.933641228679</v>
      </c>
      <c r="G96" s="293"/>
      <c r="H96" s="295" t="s">
        <v>1</v>
      </c>
    </row>
    <row r="97" spans="1:8" ht="15" customHeight="1" x14ac:dyDescent="0.25">
      <c r="A97" s="286"/>
      <c r="B97" s="319" t="s">
        <v>807</v>
      </c>
      <c r="C97" s="319"/>
      <c r="D97" s="319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VLOOKUP(E98,IN_02_26!$B$8:$E$635,4,FALSE)</f>
        <v>23184.31350032684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VLOOKUP(E99,IN_02_26!$B$8:$E$635,4,FALSE)</f>
        <v>29804.108469366645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VLOOKUP(E100,IN_02_26!$B$8:$E$635,4,FALSE)</f>
        <v>22274.153574341461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VLOOKUP(E101,IN_02_26!$B$8:$E$635,4,FALSE)</f>
        <v>20776.465046005891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VLOOKUP(E102,IN_02_26!$B$8:$E$635,4,FALSE)</f>
        <v>24983.032198805489</v>
      </c>
      <c r="G102" s="293"/>
      <c r="H102" s="295" t="s">
        <v>1</v>
      </c>
    </row>
    <row r="103" spans="1:8" ht="18" customHeight="1" x14ac:dyDescent="0.25">
      <c r="A103" s="320" t="s">
        <v>801</v>
      </c>
      <c r="B103" s="320"/>
      <c r="C103" s="320"/>
      <c r="D103" s="320"/>
      <c r="E103" s="319"/>
      <c r="F103" s="319"/>
      <c r="G103" s="319"/>
      <c r="H103" s="319"/>
    </row>
    <row r="104" spans="1:8" ht="26.25" customHeight="1" x14ac:dyDescent="0.25">
      <c r="A104" s="286"/>
      <c r="B104" s="319" t="s">
        <v>800</v>
      </c>
      <c r="C104" s="319"/>
      <c r="D104" s="319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VLOOKUP(E105,IN_02_26!$B$8:$E$635,4,FALSE)</f>
        <v>3590.8205031060033</v>
      </c>
      <c r="G105" s="293"/>
      <c r="H105" s="295" t="s">
        <v>3</v>
      </c>
    </row>
    <row r="106" spans="1:8" ht="18" customHeight="1" x14ac:dyDescent="0.25">
      <c r="A106" s="320" t="s">
        <v>798</v>
      </c>
      <c r="B106" s="320"/>
      <c r="C106" s="320"/>
      <c r="D106" s="320"/>
      <c r="E106" s="319"/>
      <c r="F106" s="319"/>
      <c r="G106" s="319"/>
      <c r="H106" s="319"/>
    </row>
    <row r="107" spans="1:8" ht="15" customHeight="1" x14ac:dyDescent="0.25">
      <c r="A107" s="286"/>
      <c r="B107" s="319" t="s">
        <v>797</v>
      </c>
      <c r="C107" s="319"/>
      <c r="D107" s="319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VLOOKUP(E108,IN_02_26!$B$8:$E$635,4,FALSE)</f>
        <v>2126.5154128697359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VLOOKUP(E109,IN_02_26!$B$8:$E$635,4,FALSE)</f>
        <v>1402.6672419363063</v>
      </c>
      <c r="G109" s="293"/>
      <c r="H109" s="295" t="s">
        <v>2</v>
      </c>
    </row>
    <row r="110" spans="1:8" ht="26.25" customHeight="1" x14ac:dyDescent="0.25">
      <c r="A110" s="286"/>
      <c r="B110" s="319" t="s">
        <v>794</v>
      </c>
      <c r="C110" s="319"/>
      <c r="D110" s="319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VLOOKUP(E111,IN_02_26!$B$8:$E$635,4,FALSE)</f>
        <v>2909.8204111328264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VLOOKUP(E112,IN_02_26!$B$8:$E$635,4,FALSE)</f>
        <v>3184.3705465136245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VLOOKUP(E113,IN_02_26!$B$8:$E$635,4,FALSE)</f>
        <v>3542.0515254818561</v>
      </c>
      <c r="G113" s="293"/>
      <c r="H113" s="295" t="s">
        <v>4</v>
      </c>
    </row>
    <row r="114" spans="1:8" ht="26.25" customHeight="1" x14ac:dyDescent="0.25">
      <c r="A114" s="320" t="s">
        <v>790</v>
      </c>
      <c r="B114" s="320"/>
      <c r="C114" s="320"/>
      <c r="D114" s="320"/>
      <c r="E114" s="319"/>
      <c r="F114" s="319"/>
      <c r="G114" s="319"/>
      <c r="H114" s="319"/>
    </row>
    <row r="115" spans="1:8" ht="15" customHeight="1" x14ac:dyDescent="0.25">
      <c r="A115" s="286"/>
      <c r="B115" s="319" t="s">
        <v>789</v>
      </c>
      <c r="C115" s="319"/>
      <c r="D115" s="319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VLOOKUP(E116,IN_02_26!$B$8:$E$635,4,FALSE)</f>
        <v>25027.56054127543</v>
      </c>
      <c r="G116" s="293"/>
      <c r="H116" s="295" t="s">
        <v>2</v>
      </c>
    </row>
    <row r="117" spans="1:8" ht="26.25" customHeight="1" x14ac:dyDescent="0.25">
      <c r="A117" s="286"/>
      <c r="B117" s="319" t="s">
        <v>787</v>
      </c>
      <c r="C117" s="319"/>
      <c r="D117" s="319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VLOOKUP(E118,IN_02_26!$B$8:$E$635,4,FALSE)</f>
        <v>346018.0202780753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VLOOKUP(E119,IN_02_26!$B$8:$E$635,4,FALSE)</f>
        <v>141081.17100227348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VLOOKUP(E120,IN_02_26!$B$8:$E$635,4,FALSE)</f>
        <v>377159.68339580117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VLOOKUP(E121,IN_02_26!$B$8:$E$635,4,FALSE)</f>
        <v>60969.12457039053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VLOOKUP(E122,IN_02_26!$B$8:$E$635,4,FALSE)</f>
        <v>60351.798006660712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VLOOKUP(E123,IN_02_26!$B$8:$E$635,4,FALSE)</f>
        <v>59151.5495642522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VLOOKUP(E124,IN_02_26!$B$8:$E$635,4,FALSE)</f>
        <v>275777.30996891542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VLOOKUP(E125,IN_02_26!$B$8:$E$635,4,FALSE)</f>
        <v>1244792.3430992449</v>
      </c>
      <c r="G125" s="293"/>
      <c r="H125" s="295" t="s">
        <v>2</v>
      </c>
    </row>
    <row r="126" spans="1:8" ht="15" customHeight="1" x14ac:dyDescent="0.25">
      <c r="A126" s="286"/>
      <c r="B126" s="319" t="s">
        <v>778</v>
      </c>
      <c r="C126" s="319"/>
      <c r="D126" s="319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VLOOKUP(E127,IN_02_26!$B$8:$E$635,4,FALSE)</f>
        <v>657549.19362744736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VLOOKUP(E128,IN_02_26!$B$8:$E$635,4,FALSE)</f>
        <v>217070.45487474804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VLOOKUP(E129,IN_02_26!$B$8:$E$635,4,FALSE)</f>
        <v>738760.34247873782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VLOOKUP(E130,IN_02_26!$B$8:$E$635,4,FALSE)</f>
        <v>738760.34247873782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VLOOKUP(E131,IN_02_26!$B$8:$E$635,4,FALSE)</f>
        <v>651288.52127342357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VLOOKUP(E132,IN_02_26!$B$8:$E$635,4,FALSE)</f>
        <v>469783.77104869083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VLOOKUP(E133,IN_02_26!$B$8:$E$635,4,FALSE)</f>
        <v>550667.84972163674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VLOOKUP(E134,IN_02_26!$B$8:$E$635,4,FALSE)</f>
        <v>123926.93063687705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VLOOKUP(E135,IN_02_26!$B$8:$E$635,4,FALSE)</f>
        <v>152800.55702778598</v>
      </c>
      <c r="G135" s="293"/>
      <c r="H135" s="295" t="s">
        <v>2</v>
      </c>
    </row>
    <row r="136" spans="1:8" ht="18" customHeight="1" x14ac:dyDescent="0.25">
      <c r="A136" s="320" t="s">
        <v>768</v>
      </c>
      <c r="B136" s="320"/>
      <c r="C136" s="320"/>
      <c r="D136" s="320"/>
      <c r="E136" s="319"/>
      <c r="F136" s="319"/>
      <c r="G136" s="319"/>
      <c r="H136" s="319"/>
    </row>
    <row r="137" spans="1:8" ht="15" customHeight="1" x14ac:dyDescent="0.25">
      <c r="A137" s="286"/>
      <c r="B137" s="319" t="s">
        <v>767</v>
      </c>
      <c r="C137" s="319"/>
      <c r="D137" s="319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VLOOKUP(E138,IN_02_26!$B$8:$E$635,4,FALSE)</f>
        <v>6888.610299798399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VLOOKUP(E139,IN_02_26!$B$8:$E$635,4,FALSE)</f>
        <v>8855.4764640705198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VLOOKUP(E140,IN_02_26!$B$8:$E$635,4,FALSE)</f>
        <v>14189.870970288501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VLOOKUP(E141,IN_02_26!$B$8:$E$635,4,FALSE)</f>
        <v>14775.513810879082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VLOOKUP(E142,IN_02_26!$B$8:$E$635,4,FALSE)</f>
        <v>93193.914329158695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VLOOKUP(E143,IN_02_26!$B$8:$E$635,4,FALSE)</f>
        <v>41446.770372721585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VLOOKUP(E144,IN_02_26!$B$8:$E$635,4,FALSE)</f>
        <v>39449.428839787593</v>
      </c>
      <c r="G144" s="293"/>
      <c r="H144" s="295" t="s">
        <v>4</v>
      </c>
    </row>
    <row r="145" spans="1:8" ht="15" customHeight="1" x14ac:dyDescent="0.25">
      <c r="A145" s="286"/>
      <c r="B145" s="319" t="s">
        <v>759</v>
      </c>
      <c r="C145" s="319"/>
      <c r="D145" s="319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VLOOKUP(E146,IN_02_26!$B$8:$E$635,4,FALSE)</f>
        <v>32544.510277137168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VLOOKUP(E147,IN_02_26!$B$8:$E$635,4,FALSE)</f>
        <v>4234.5464031628953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VLOOKUP(E148,IN_02_26!$B$8:$E$635,4,FALSE)</f>
        <v>52309.349094160985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VLOOKUP(E149,IN_02_26!$B$8:$E$635,4,FALSE)</f>
        <v>4627.1900647378234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VLOOKUP(E150,IN_02_26!$B$8:$E$635,4,FALSE)</f>
        <v>67868.005759564039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VLOOKUP(E151,IN_02_26!$B$8:$E$635,4,FALSE)</f>
        <v>57812.196643732153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VLOOKUP(E152,IN_02_26!$B$8:$E$635,4,FALSE)</f>
        <v>6519.0708477083317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VLOOKUP(E153,IN_02_26!$B$8:$E$635,4,FALSE)</f>
        <v>35988.24880580078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VLOOKUP(E154,IN_02_26!$B$8:$E$635,4,FALSE)</f>
        <v>172099.15781132324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VLOOKUP(E155,IN_02_26!$B$8:$E$635,4,FALSE)</f>
        <v>56050.899998472582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VLOOKUP(E156,IN_02_26!$B$8:$E$635,4,FALSE)</f>
        <v>168567.96807345867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VLOOKUP(E157,IN_02_26!$B$8:$E$635,4,FALSE)</f>
        <v>100056.57838176585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VLOOKUP(E158,IN_02_26!$B$8:$E$635,4,FALSE)</f>
        <v>87795.377139420831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VLOOKUP(E159,IN_02_26!$B$8:$E$635,4,FALSE)</f>
        <v>7606.3957255312189</v>
      </c>
      <c r="G159" s="293"/>
      <c r="H159" s="295" t="s">
        <v>744</v>
      </c>
    </row>
    <row r="160" spans="1:8" ht="15" customHeight="1" x14ac:dyDescent="0.25">
      <c r="A160" s="286"/>
      <c r="B160" s="319" t="s">
        <v>743</v>
      </c>
      <c r="C160" s="319"/>
      <c r="D160" s="319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VLOOKUP(E161,IN_02_26!$B$8:$E$635,4,FALSE)</f>
        <v>11861.420566134811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VLOOKUP(E162,IN_02_26!$B$8:$E$635,4,FALSE)</f>
        <v>16327.176677750187</v>
      </c>
      <c r="G162" s="293"/>
      <c r="H162" s="295" t="s">
        <v>2</v>
      </c>
    </row>
    <row r="163" spans="1:8" ht="18" customHeight="1" x14ac:dyDescent="0.25">
      <c r="A163" s="320" t="s">
        <v>740</v>
      </c>
      <c r="B163" s="320"/>
      <c r="C163" s="320"/>
      <c r="D163" s="320"/>
      <c r="E163" s="319"/>
      <c r="F163" s="319"/>
      <c r="G163" s="319"/>
      <c r="H163" s="319"/>
    </row>
    <row r="164" spans="1:8" ht="15" customHeight="1" x14ac:dyDescent="0.25">
      <c r="A164" s="286"/>
      <c r="B164" s="319" t="s">
        <v>739</v>
      </c>
      <c r="C164" s="319"/>
      <c r="D164" s="319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VLOOKUP(E165,IN_02_26!$B$8:$E$635,4,FALSE)</f>
        <v>3984.2734619420075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VLOOKUP(E166,IN_02_26!$B$8:$E$635,4,FALSE)</f>
        <v>3302.2187047265106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VLOOKUP(E167,IN_02_26!$B$8:$E$635,4,FALSE)</f>
        <v>11715.697462865595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VLOOKUP(E168,IN_02_26!$B$8:$E$635,4,FALSE)</f>
        <v>23797.135599423167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VLOOKUP(E169,IN_02_26!$B$8:$E$635,4,FALSE)</f>
        <v>6128.9440970392852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VLOOKUP(E170,IN_02_26!$B$8:$E$635,4,FALSE)</f>
        <v>2036.2758525507272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VLOOKUP(E171,IN_02_26!$B$8:$E$635,4,FALSE)</f>
        <v>3002.9082176206166</v>
      </c>
      <c r="G171" s="293"/>
      <c r="H171" s="295" t="s">
        <v>2</v>
      </c>
    </row>
    <row r="172" spans="1:8" ht="15" customHeight="1" x14ac:dyDescent="0.25">
      <c r="A172" s="286"/>
      <c r="B172" s="319" t="s">
        <v>731</v>
      </c>
      <c r="C172" s="319"/>
      <c r="D172" s="319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VLOOKUP(E173,IN_02_26!$B$8:$E$635,4,FALSE)</f>
        <v>33509.572694908558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VLOOKUP(E174,IN_02_26!$B$8:$E$635,4,FALSE)</f>
        <v>65846.693961921395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VLOOKUP(E175,IN_02_26!$B$8:$E$635,4,FALSE)</f>
        <v>1152.7054341047376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VLOOKUP(E176,IN_02_26!$B$8:$E$635,4,FALSE)</f>
        <v>2028.8216214733038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VLOOKUP(E177,IN_02_26!$B$8:$E$635,4,FALSE)</f>
        <v>1167.3282721285866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VLOOKUP(E178,IN_02_26!$B$8:$E$635,4,FALSE)</f>
        <v>18886.134972721637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VLOOKUP(E179,IN_02_26!$B$8:$E$635,4,FALSE)</f>
        <v>28831.132367595765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VLOOKUP(E180,IN_02_26!$B$8:$E$635,4,FALSE)</f>
        <v>30191.063211703226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VLOOKUP(E181,IN_02_26!$B$8:$E$635,4,FALSE)</f>
        <v>46359.647711628822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VLOOKUP(E182,IN_02_26!$B$8:$E$635,4,FALSE)</f>
        <v>52927.606620923521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VLOOKUP(E183,IN_02_26!$B$8:$E$635,4,FALSE)</f>
        <v>4656.599729578963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VLOOKUP(E184,IN_02_26!$B$8:$E$635,4,FALSE)</f>
        <v>63782.748794656516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VLOOKUP(E185,IN_02_26!$B$8:$E$635,4,FALSE)</f>
        <v>1640.781787411923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VLOOKUP(E186,IN_02_26!$B$8:$E$635,4,FALSE)</f>
        <v>2839.9492746701985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VLOOKUP(E187,IN_02_26!$B$8:$E$635,4,FALSE)</f>
        <v>588.53105841576291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VLOOKUP(E188,IN_02_26!$B$8:$E$635,4,FALSE)</f>
        <v>2758.3526692337109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VLOOKUP(E189,IN_02_26!$B$8:$E$635,4,FALSE)</f>
        <v>1550.0253281682615</v>
      </c>
      <c r="G189" s="293"/>
      <c r="H189" s="295" t="s">
        <v>2</v>
      </c>
    </row>
    <row r="190" spans="1:8" ht="15" customHeight="1" x14ac:dyDescent="0.25">
      <c r="A190" s="286"/>
      <c r="B190" s="319" t="s">
        <v>715</v>
      </c>
      <c r="C190" s="319"/>
      <c r="D190" s="319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VLOOKUP(E191,IN_02_26!$B$8:$E$635,4,FALSE)</f>
        <v>9084.669865802909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VLOOKUP(E192,IN_02_26!$B$8:$E$635,4,FALSE)</f>
        <v>15410.030590119053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VLOOKUP(E193,IN_02_26!$B$8:$E$635,4,FALSE)</f>
        <v>19435.45222565618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VLOOKUP(E194,IN_02_26!$B$8:$E$635,4,FALSE)</f>
        <v>1684.9686880710585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VLOOKUP(E195,IN_02_26!$B$8:$E$635,4,FALSE)</f>
        <v>1227.467225559117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VLOOKUP(E196,IN_02_26!$B$8:$E$635,4,FALSE)</f>
        <v>407.04008744742788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VLOOKUP(E197,IN_02_26!$B$8:$E$635,4,FALSE)</f>
        <v>2525.2444323067634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VLOOKUP(E198,IN_02_26!$B$8:$E$635,4,FALSE)</f>
        <v>1525.6249396218275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VLOOKUP(E199,IN_02_26!$B$8:$E$635,4,FALSE)</f>
        <v>56028.70486505494</v>
      </c>
      <c r="G199" s="293"/>
      <c r="H199" s="295" t="s">
        <v>2</v>
      </c>
    </row>
    <row r="200" spans="1:8" ht="15" customHeight="1" x14ac:dyDescent="0.25">
      <c r="A200" s="286"/>
      <c r="B200" s="319" t="s">
        <v>707</v>
      </c>
      <c r="C200" s="319"/>
      <c r="D200" s="319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VLOOKUP(E201,IN_02_26!$B$8:$E$635,4,FALSE)</f>
        <v>176893.56180025899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VLOOKUP(E202,IN_02_26!$B$8:$E$635,4,FALSE)</f>
        <v>181195.16894009398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VLOOKUP(E203,IN_02_26!$B$8:$E$635,4,FALSE)</f>
        <v>2650260.2514644512</v>
      </c>
      <c r="G203" s="293"/>
      <c r="H203" s="295" t="s">
        <v>2</v>
      </c>
    </row>
    <row r="204" spans="1:8" ht="15" customHeight="1" x14ac:dyDescent="0.25">
      <c r="A204" s="286"/>
      <c r="B204" s="319" t="s">
        <v>703</v>
      </c>
      <c r="C204" s="319"/>
      <c r="D204" s="319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VLOOKUP(E205,IN_02_26!$B$8:$E$635,4,FALSE)</f>
        <v>8463.1838331043255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VLOOKUP(E206,IN_02_26!$B$8:$E$635,4,FALSE)</f>
        <v>14509.789648118842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VLOOKUP(E207,IN_02_26!$B$8:$E$635,4,FALSE)</f>
        <v>81265.479200969465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VLOOKUP(E208,IN_02_26!$B$8:$E$635,4,FALSE)</f>
        <v>24211.503162952358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VLOOKUP(E209,IN_02_26!$B$8:$E$635,4,FALSE)</f>
        <v>105747.60854305828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VLOOKUP(E210,IN_02_26!$B$8:$E$635,4,FALSE)</f>
        <v>214628.89591558953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VLOOKUP(E211,IN_02_26!$B$8:$E$635,4,FALSE)</f>
        <v>3847.7830005507226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VLOOKUP(E212,IN_02_26!$B$8:$E$635,4,FALSE)</f>
        <v>6268.7464031698046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VLOOKUP(E213,IN_02_26!$B$8:$E$635,4,FALSE)</f>
        <v>4300.662898007582</v>
      </c>
      <c r="G213" s="293"/>
      <c r="H213" s="295" t="s">
        <v>2</v>
      </c>
    </row>
    <row r="214" spans="1:8" ht="15" customHeight="1" x14ac:dyDescent="0.25">
      <c r="A214" s="286"/>
      <c r="B214" s="319" t="s">
        <v>693</v>
      </c>
      <c r="C214" s="319"/>
      <c r="D214" s="319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VLOOKUP(E215,IN_02_26!$B$8:$E$635,4,FALSE)</f>
        <v>147831.66768844653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VLOOKUP(E216,IN_02_26!$B$8:$E$635,4,FALSE)</f>
        <v>187489.39009497577</v>
      </c>
      <c r="G216" s="293"/>
      <c r="H216" s="295" t="s">
        <v>2</v>
      </c>
    </row>
    <row r="217" spans="1:8" ht="15" customHeight="1" x14ac:dyDescent="0.25">
      <c r="A217" s="286"/>
      <c r="B217" s="319" t="s">
        <v>690</v>
      </c>
      <c r="C217" s="319"/>
      <c r="D217" s="319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VLOOKUP(E218,IN_02_26!$B$8:$E$635,4,FALSE)</f>
        <v>784.49786651208444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VLOOKUP(E219,IN_02_26!$B$8:$E$635,4,FALSE)</f>
        <v>581.67328413503049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VLOOKUP(E220,IN_02_26!$B$8:$E$635,4,FALSE)</f>
        <v>1120.1437758954314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VLOOKUP(E221,IN_02_26!$B$8:$E$635,4,FALSE)</f>
        <v>572.40783953504524</v>
      </c>
      <c r="G221" s="293"/>
      <c r="H221" s="295" t="s">
        <v>2</v>
      </c>
    </row>
    <row r="222" spans="1:8" ht="15" customHeight="1" x14ac:dyDescent="0.25">
      <c r="A222" s="286"/>
      <c r="B222" s="319" t="s">
        <v>686</v>
      </c>
      <c r="C222" s="319"/>
      <c r="D222" s="319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VLOOKUP(E223,IN_02_26!$B$8:$E$635,4,FALSE)</f>
        <v>726.92454274719694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VLOOKUP(E224,IN_02_26!$B$8:$E$635,4,FALSE)</f>
        <v>2001.6271090438722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VLOOKUP(E225,IN_02_26!$B$8:$E$635,4,FALSE)</f>
        <v>281.16570959283581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VLOOKUP(E226,IN_02_26!$B$8:$E$635,4,FALSE)</f>
        <v>1788.1015662455936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VLOOKUP(E227,IN_02_26!$B$8:$E$635,4,FALSE)</f>
        <v>1862.6541636177001</v>
      </c>
      <c r="G227" s="293"/>
      <c r="H227" s="295" t="s">
        <v>2</v>
      </c>
    </row>
    <row r="228" spans="1:8" ht="26.25" customHeight="1" x14ac:dyDescent="0.25">
      <c r="A228" s="286"/>
      <c r="B228" s="319" t="s">
        <v>675</v>
      </c>
      <c r="C228" s="319"/>
      <c r="D228" s="319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VLOOKUP(E229,IN_02_26!$B$8:$E$635,4,FALSE)</f>
        <v>5310.9258479221098</v>
      </c>
      <c r="G229" s="293"/>
      <c r="H229" s="295" t="s">
        <v>2</v>
      </c>
    </row>
    <row r="230" spans="1:8" ht="18" customHeight="1" x14ac:dyDescent="0.25">
      <c r="A230" s="320" t="s">
        <v>674</v>
      </c>
      <c r="B230" s="320"/>
      <c r="C230" s="320"/>
      <c r="D230" s="320"/>
      <c r="E230" s="319"/>
      <c r="F230" s="319"/>
      <c r="G230" s="319"/>
      <c r="H230" s="319"/>
    </row>
    <row r="231" spans="1:8" ht="15" customHeight="1" x14ac:dyDescent="0.25">
      <c r="A231" s="286"/>
      <c r="B231" s="319" t="s">
        <v>673</v>
      </c>
      <c r="C231" s="319"/>
      <c r="D231" s="319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VLOOKUP(E232,IN_02_26!$B$8:$E$635,4,FALSE)</f>
        <v>2675.3292394820714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VLOOKUP(E233,IN_02_26!$B$8:$E$635,4,FALSE)</f>
        <v>7221.5264007804099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VLOOKUP(E234,IN_02_26!$B$8:$E$635,4,FALSE)</f>
        <v>5510.170380451902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VLOOKUP(E235,IN_02_26!$B$8:$E$635,4,FALSE)</f>
        <v>7209.9197472744809</v>
      </c>
      <c r="G235" s="293"/>
      <c r="H235" s="295" t="s">
        <v>2</v>
      </c>
    </row>
    <row r="236" spans="1:8" ht="15" customHeight="1" x14ac:dyDescent="0.25">
      <c r="A236" s="286"/>
      <c r="B236" s="319" t="s">
        <v>668</v>
      </c>
      <c r="C236" s="319"/>
      <c r="D236" s="319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VLOOKUP(E237,IN_02_26!$B$8:$E$635,4,FALSE)</f>
        <v>2166.7650087365068</v>
      </c>
      <c r="G237" s="293"/>
      <c r="H237" s="295" t="s">
        <v>580</v>
      </c>
    </row>
    <row r="238" spans="1:8" ht="26.25" customHeight="1" x14ac:dyDescent="0.25">
      <c r="A238" s="320" t="s">
        <v>666</v>
      </c>
      <c r="B238" s="320"/>
      <c r="C238" s="320"/>
      <c r="D238" s="320"/>
      <c r="E238" s="319"/>
      <c r="F238" s="319"/>
      <c r="G238" s="319"/>
      <c r="H238" s="319"/>
    </row>
    <row r="239" spans="1:8" ht="15" customHeight="1" x14ac:dyDescent="0.25">
      <c r="A239" s="286"/>
      <c r="B239" s="319" t="s">
        <v>665</v>
      </c>
      <c r="C239" s="319"/>
      <c r="D239" s="319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VLOOKUP(E240,IN_02_26!$B$8:$E$635,4,FALSE)</f>
        <v>23996.924983681427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VLOOKUP(E241,IN_02_26!$B$8:$E$635,4,FALSE)</f>
        <v>333306.44207045186</v>
      </c>
      <c r="G241" s="293"/>
      <c r="H241" s="295" t="s">
        <v>2</v>
      </c>
    </row>
    <row r="242" spans="1:8" ht="15" customHeight="1" x14ac:dyDescent="0.25">
      <c r="A242" s="286"/>
      <c r="B242" s="319" t="s">
        <v>662</v>
      </c>
      <c r="C242" s="319"/>
      <c r="D242" s="319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VLOOKUP(E243,IN_02_26!$B$8:$E$635,4,FALSE)</f>
        <v>399421.90379066137</v>
      </c>
      <c r="G243" s="293"/>
      <c r="H243" s="295" t="s">
        <v>2</v>
      </c>
    </row>
    <row r="244" spans="1:8" ht="15" customHeight="1" x14ac:dyDescent="0.25">
      <c r="A244" s="286"/>
      <c r="B244" s="319" t="s">
        <v>660</v>
      </c>
      <c r="C244" s="319"/>
      <c r="D244" s="319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VLOOKUP(E245,IN_02_26!$B$8:$E$635,4,FALSE)</f>
        <v>50069.360301905544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VLOOKUP(E246,IN_02_26!$B$8:$E$635,4,FALSE)</f>
        <v>1467.9503650518332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VLOOKUP(E247,IN_02_26!$B$8:$E$635,4,FALSE)</f>
        <v>13219.287350637065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VLOOKUP(E248,IN_02_26!$B$8:$E$635,4,FALSE)</f>
        <v>11207.103652106158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VLOOKUP(E249,IN_02_26!$B$8:$E$635,4,FALSE)</f>
        <v>16098.577469012062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VLOOKUP(E250,IN_02_26!$B$8:$E$635,4,FALSE)</f>
        <v>10288.965801258326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VLOOKUP(E251,IN_02_26!$B$8:$E$635,4,FALSE)</f>
        <v>11705.441861651472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VLOOKUP(E252,IN_02_26!$B$8:$E$635,4,FALSE)</f>
        <v>16689.233195573666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VLOOKUP(E253,IN_02_26!$B$8:$E$635,4,FALSE)</f>
        <v>3836.4694159393293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VLOOKUP(E254,IN_02_26!$B$8:$E$635,4,FALSE)</f>
        <v>6097.4969946582369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VLOOKUP(E255,IN_02_26!$B$8:$E$635,4,FALSE)</f>
        <v>8266.3875981516103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VLOOKUP(E256,IN_02_26!$B$8:$E$635,4,FALSE)</f>
        <v>12699.054320948335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VLOOKUP(E257,IN_02_26!$B$8:$E$635,4,FALSE)</f>
        <v>10364.465120336954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VLOOKUP(E258,IN_02_26!$B$8:$E$635,4,FALSE)</f>
        <v>9198.6693384572536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VLOOKUP(E259,IN_02_26!$B$8:$E$635,4,FALSE)</f>
        <v>1577.6202300666419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VLOOKUP(E260,IN_02_26!$B$8:$E$635,4,FALSE)</f>
        <v>2592.0622680957881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VLOOKUP(E261,IN_02_26!$B$8:$E$635,4,FALSE)</f>
        <v>1635.1059724587642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VLOOKUP(E262,IN_02_26!$B$8:$E$635,4,FALSE)</f>
        <v>416.44041417723622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VLOOKUP(E263,IN_02_26!$B$8:$E$635,4,FALSE)</f>
        <v>772.15157660841248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VLOOKUP(E264,IN_02_26!$B$8:$E$635,4,FALSE)</f>
        <v>10092.179450204681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VLOOKUP(E265,IN_02_26!$B$8:$E$635,4,FALSE)</f>
        <v>62473.623176247376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VLOOKUP(E266,IN_02_26!$B$8:$E$635,4,FALSE)</f>
        <v>71436.875249699369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VLOOKUP(E267,IN_02_26!$B$8:$E$635,4,FALSE)</f>
        <v>131732.75383273742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VLOOKUP(E268,IN_02_26!$B$8:$E$635,4,FALSE)</f>
        <v>1479.0530054278731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VLOOKUP(E269,IN_02_26!$B$8:$E$635,4,FALSE)</f>
        <v>761.77257607991862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VLOOKUP(E270,IN_02_26!$B$8:$E$635,4,FALSE)</f>
        <v>9637.7275437887256</v>
      </c>
      <c r="G270" s="293"/>
      <c r="H270" s="295" t="s">
        <v>2</v>
      </c>
    </row>
    <row r="271" spans="1:8" ht="15" customHeight="1" x14ac:dyDescent="0.25">
      <c r="A271" s="286"/>
      <c r="B271" s="319" t="s">
        <v>634</v>
      </c>
      <c r="C271" s="319"/>
      <c r="D271" s="319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VLOOKUP(E272,IN_02_26!$B$8:$E$635,4,FALSE)</f>
        <v>302845.76175633894</v>
      </c>
      <c r="G272" s="293"/>
      <c r="H272" s="295" t="s">
        <v>2</v>
      </c>
    </row>
    <row r="273" spans="1:8" ht="15" customHeight="1" x14ac:dyDescent="0.25">
      <c r="A273" s="286"/>
      <c r="B273" s="319" t="s">
        <v>632</v>
      </c>
      <c r="C273" s="319"/>
      <c r="D273" s="319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VLOOKUP(E274,IN_02_26!$B$8:$E$635,4,FALSE)</f>
        <v>6115.9779623971172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VLOOKUP(E275,IN_02_26!$B$8:$E$635,4,FALSE)</f>
        <v>1769.0531032916215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VLOOKUP(E276,IN_02_26!$B$8:$E$635,4,FALSE)</f>
        <v>2252.1039317061691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VLOOKUP(E277,IN_02_26!$B$8:$E$635,4,FALSE)</f>
        <v>5258.9687354504431</v>
      </c>
      <c r="G277" s="293"/>
      <c r="H277" s="295" t="s">
        <v>2</v>
      </c>
    </row>
    <row r="278" spans="1:8" ht="15" customHeight="1" x14ac:dyDescent="0.25">
      <c r="A278" s="286"/>
      <c r="B278" s="319" t="s">
        <v>627</v>
      </c>
      <c r="C278" s="319"/>
      <c r="D278" s="319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VLOOKUP(E279,IN_02_26!$B$8:$E$635,4,FALSE)</f>
        <v>12622.840074468284</v>
      </c>
      <c r="G279" s="293"/>
      <c r="H279" s="295" t="s">
        <v>2</v>
      </c>
    </row>
    <row r="280" spans="1:8" ht="15" customHeight="1" x14ac:dyDescent="0.25">
      <c r="A280" s="286"/>
      <c r="B280" s="319" t="s">
        <v>625</v>
      </c>
      <c r="C280" s="319"/>
      <c r="D280" s="319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VLOOKUP(E281,IN_02_26!$B$8:$E$635,4,FALSE)</f>
        <v>97148.86730598539</v>
      </c>
      <c r="G281" s="293"/>
      <c r="H281" s="295" t="s">
        <v>2</v>
      </c>
    </row>
    <row r="282" spans="1:8" ht="15" customHeight="1" x14ac:dyDescent="0.25">
      <c r="A282" s="286"/>
      <c r="B282" s="319" t="s">
        <v>623</v>
      </c>
      <c r="C282" s="319"/>
      <c r="D282" s="319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VLOOKUP(E283,IN_02_26!$B$8:$E$635,4,FALSE)</f>
        <v>8679.8745082867208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VLOOKUP(E284,IN_02_26!$B$8:$E$635,4,FALSE)</f>
        <v>11778.311162150936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VLOOKUP(E285,IN_02_26!$B$8:$E$635,4,FALSE)</f>
        <v>12438.749637976489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VLOOKUP(E286,IN_02_26!$B$8:$E$635,4,FALSE)</f>
        <v>10955.49775987057</v>
      </c>
      <c r="G286" s="293"/>
      <c r="H286" s="295" t="s">
        <v>2</v>
      </c>
    </row>
    <row r="287" spans="1:8" ht="26.25" customHeight="1" x14ac:dyDescent="0.25">
      <c r="A287" s="286"/>
      <c r="B287" s="319" t="s">
        <v>616</v>
      </c>
      <c r="C287" s="319"/>
      <c r="D287" s="319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VLOOKUP(E288,IN_02_26!$B$8:$E$635,4,FALSE)</f>
        <v>68302.688794072659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VLOOKUP(E289,IN_02_26!$B$8:$E$635,4,FALSE)</f>
        <v>2136.0903212365679</v>
      </c>
      <c r="G289" s="293"/>
      <c r="H289" s="295" t="s">
        <v>2</v>
      </c>
    </row>
    <row r="290" spans="1:8" ht="15" customHeight="1" x14ac:dyDescent="0.25">
      <c r="A290" s="289"/>
      <c r="B290" s="319" t="s">
        <v>613</v>
      </c>
      <c r="C290" s="319"/>
      <c r="D290" s="319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VLOOKUP(E291,IN_02_26!$B$8:$E$635,4,FALSE)</f>
        <v>1224.4378350960847</v>
      </c>
      <c r="G291" s="293"/>
      <c r="H291" s="295" t="s">
        <v>2</v>
      </c>
    </row>
    <row r="292" spans="1:8" ht="15" customHeight="1" x14ac:dyDescent="0.25">
      <c r="A292" s="289"/>
      <c r="B292" s="319" t="s">
        <v>610</v>
      </c>
      <c r="C292" s="319"/>
      <c r="D292" s="319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VLOOKUP(E293,IN_02_26!$B$8:$E$635,4,FALSE)</f>
        <v>4689.9591722545847</v>
      </c>
      <c r="G293" s="293"/>
      <c r="H293" s="295" t="s">
        <v>2</v>
      </c>
    </row>
    <row r="294" spans="1:8" ht="26.25" customHeight="1" x14ac:dyDescent="0.25">
      <c r="A294" s="286"/>
      <c r="B294" s="319" t="s">
        <v>607</v>
      </c>
      <c r="C294" s="319"/>
      <c r="D294" s="319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20" t="s">
        <v>605</v>
      </c>
      <c r="B295" s="320"/>
      <c r="C295" s="320"/>
      <c r="D295" s="320"/>
      <c r="E295" s="319"/>
      <c r="F295" s="319"/>
      <c r="G295" s="319"/>
      <c r="H295" s="319"/>
    </row>
    <row r="296" spans="1:8" ht="26.25" customHeight="1" x14ac:dyDescent="0.25">
      <c r="A296" s="286"/>
      <c r="B296" s="319" t="s">
        <v>604</v>
      </c>
      <c r="C296" s="319"/>
      <c r="D296" s="319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VLOOKUP(E297,IN_02_26!$B$8:$E$635,4,FALSE)</f>
        <v>297244.49599915463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VLOOKUP(E298,IN_02_26!$B$8:$E$635,4,FALSE)</f>
        <v>824.55656251674793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VLOOKUP(E299,IN_02_26!$B$8:$E$635,4,FALSE)</f>
        <v>226109.37756340229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VLOOKUP(E300,IN_02_26!$B$8:$E$635,4,FALSE)</f>
        <v>639.70258615149623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VLOOKUP(E301,IN_02_26!$B$8:$E$635,4,FALSE)</f>
        <v>1281.2872827911538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VLOOKUP(E302,IN_02_26!$B$8:$E$635,4,FALSE)</f>
        <v>1173.3085062984765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VLOOKUP(E303,IN_02_26!$B$8:$E$635,4,FALSE)</f>
        <v>1541.7907975428184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VLOOKUP(E304,IN_02_26!$B$8:$E$635,4,FALSE)</f>
        <v>1264.6416207932143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VLOOKUP(E305,IN_02_26!$B$8:$E$635,4,FALSE)</f>
        <v>1077.1088441766847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VLOOKUP(E306,IN_02_26!$B$8:$E$635,4,FALSE)</f>
        <v>2521.8232483226052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VLOOKUP(E307,IN_02_26!$B$8:$E$635,4,FALSE)</f>
        <v>318191.85422255821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VLOOKUP(E308,IN_02_26!$B$8:$E$635,4,FALSE)</f>
        <v>321831.32137722481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VLOOKUP(E309,IN_02_26!$B$8:$E$635,4,FALSE)</f>
        <v>243118.39977597009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VLOOKUP(E310,IN_02_26!$B$8:$E$635,4,FALSE)</f>
        <v>138252.42538707887</v>
      </c>
      <c r="G310" s="293"/>
      <c r="H310" s="295" t="s">
        <v>589</v>
      </c>
    </row>
    <row r="311" spans="1:9" ht="18" customHeight="1" x14ac:dyDescent="0.25">
      <c r="A311" s="320" t="s">
        <v>588</v>
      </c>
      <c r="B311" s="320"/>
      <c r="C311" s="320"/>
      <c r="D311" s="320"/>
      <c r="E311" s="319"/>
      <c r="F311" s="319"/>
      <c r="G311" s="319"/>
      <c r="H311" s="319"/>
    </row>
    <row r="312" spans="1:9" ht="15" customHeight="1" x14ac:dyDescent="0.25">
      <c r="A312" s="286"/>
      <c r="B312" s="319" t="s">
        <v>587</v>
      </c>
      <c r="C312" s="319"/>
      <c r="D312" s="319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VLOOKUP(E313,IN_02_26!$B$8:$E$635,4,FALSE)</f>
        <v>388.78540144313678</v>
      </c>
      <c r="G313" s="293"/>
      <c r="H313" s="295" t="s">
        <v>117</v>
      </c>
    </row>
    <row r="314" spans="1:9" ht="15" customHeight="1" x14ac:dyDescent="0.25">
      <c r="A314" s="286"/>
      <c r="B314" s="319" t="s">
        <v>585</v>
      </c>
      <c r="C314" s="319"/>
      <c r="D314" s="319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VLOOKUP(E315,IN_02_26!$B$8:$E$635,4,FALSE)</f>
        <v>327.64872859006118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VLOOKUP(E316,IN_02_26!$B$8:$E$635,4,FALSE)</f>
        <v>2442.2996002538393</v>
      </c>
      <c r="G316" s="293"/>
      <c r="H316" s="295" t="s">
        <v>2</v>
      </c>
    </row>
    <row r="317" spans="1:9" ht="15" customHeight="1" x14ac:dyDescent="0.25">
      <c r="A317" s="286"/>
      <c r="B317" s="319" t="s">
        <v>582</v>
      </c>
      <c r="C317" s="319"/>
      <c r="D317" s="319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VLOOKUP(E318,IN_02_26!$B$8:$E$635,4,FALSE)</f>
        <v>14939.218653354119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VLOOKUP(E319,IN_02_26!$B$8:$E$635,4,FALSE)</f>
        <v>678.31455659581241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VLOOKUP(E320,IN_02_26!$B$8:$E$635,4,FALSE)</f>
        <v>345.86270111293237</v>
      </c>
      <c r="G320" s="293"/>
      <c r="H320" s="295" t="s">
        <v>117</v>
      </c>
      <c r="I320" s="130"/>
    </row>
    <row r="321" spans="1:8" ht="15" customHeight="1" x14ac:dyDescent="0.25">
      <c r="A321" s="286"/>
      <c r="B321" s="319" t="s">
        <v>578</v>
      </c>
      <c r="C321" s="319"/>
      <c r="D321" s="319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VLOOKUP(E322,IN_02_26!$B$8:$E$635,4,FALSE)</f>
        <v>1211.7055972730736</v>
      </c>
      <c r="G322" s="293"/>
      <c r="H322" s="295" t="s">
        <v>117</v>
      </c>
    </row>
    <row r="323" spans="1:8" ht="15" customHeight="1" x14ac:dyDescent="0.25">
      <c r="A323" s="286"/>
      <c r="B323" s="319" t="s">
        <v>576</v>
      </c>
      <c r="C323" s="319"/>
      <c r="D323" s="319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VLOOKUP(E324,IN_02_26!$B$8:$E$635,4,FALSE)</f>
        <v>2802.2917862437112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VLOOKUP(E325,IN_02_26!$B$8:$E$635,4,FALSE)</f>
        <v>3728.9902038901041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VLOOKUP(E326,IN_02_26!$B$8:$E$635,4,FALSE)</f>
        <v>3477.7858903570768</v>
      </c>
      <c r="G326" s="293"/>
      <c r="H326" s="295" t="s">
        <v>117</v>
      </c>
    </row>
    <row r="327" spans="1:8" ht="18" customHeight="1" x14ac:dyDescent="0.25">
      <c r="A327" s="320" t="s">
        <v>572</v>
      </c>
      <c r="B327" s="320"/>
      <c r="C327" s="320"/>
      <c r="D327" s="320"/>
      <c r="E327" s="319"/>
      <c r="F327" s="319"/>
      <c r="G327" s="319"/>
      <c r="H327" s="319"/>
    </row>
    <row r="328" spans="1:8" ht="26.25" customHeight="1" x14ac:dyDescent="0.25">
      <c r="A328" s="286"/>
      <c r="B328" s="319" t="s">
        <v>571</v>
      </c>
      <c r="C328" s="319"/>
      <c r="D328" s="319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VLOOKUP(E329,IN_02_26!$B$8:$E$635,4,FALSE)</f>
        <v>862.11270177824247</v>
      </c>
      <c r="G329" s="293"/>
      <c r="H329" s="295" t="s">
        <v>4</v>
      </c>
    </row>
    <row r="330" spans="1:8" ht="26.25" customHeight="1" x14ac:dyDescent="0.25">
      <c r="A330" s="286"/>
      <c r="B330" s="319" t="s">
        <v>569</v>
      </c>
      <c r="C330" s="319"/>
      <c r="D330" s="319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VLOOKUP(E331,IN_02_26!$B$8:$E$635,4,FALSE)</f>
        <v>19539.095477552411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VLOOKUP(E332,IN_02_26!$B$8:$E$635,4,FALSE)</f>
        <v>18940.794364192428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VLOOKUP(E333,IN_02_26!$B$8:$E$635,4,FALSE)</f>
        <v>14691.538747308461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VLOOKUP(E334,IN_02_26!$B$8:$E$635,4,FALSE)</f>
        <v>17271.28220138824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VLOOKUP(E335,IN_02_26!$B$8:$E$635,4,FALSE)</f>
        <v>9594.5917431634716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VLOOKUP(E336,IN_02_26!$B$8:$E$635,4,FALSE)</f>
        <v>2225.7111882860386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VLOOKUP(E337,IN_02_26!$B$8:$E$635,4,FALSE)</f>
        <v>30481.078468476124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VLOOKUP(E338,IN_02_26!$B$8:$E$635,4,FALSE)</f>
        <v>42888.051770524566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VLOOKUP(E339,IN_02_26!$B$8:$E$635,4,FALSE)</f>
        <v>4537.8521629917204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VLOOKUP(E340,IN_02_26!$B$8:$E$635,4,FALSE)</f>
        <v>51041.150549556238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VLOOKUP(E341,IN_02_26!$B$8:$E$635,4,FALSE)</f>
        <v>6516.9693491217931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VLOOKUP(E342,IN_02_26!$B$8:$E$635,4,FALSE)</f>
        <v>38127.009999780857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VLOOKUP(E343,IN_02_26!$B$8:$E$635,4,FALSE)</f>
        <v>101497.98943317613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VLOOKUP(E344,IN_02_26!$B$8:$E$635,4,FALSE)</f>
        <v>49138.403035201743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VLOOKUP(E345,IN_02_26!$B$8:$E$635,4,FALSE)</f>
        <v>6033.6026719931524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VLOOKUP(E346,IN_02_26!$B$8:$E$635,4,FALSE)</f>
        <v>256.1174181691452</v>
      </c>
      <c r="G346" s="293"/>
      <c r="H346" s="295" t="s">
        <v>4</v>
      </c>
    </row>
    <row r="347" spans="1:8" ht="15" customHeight="1" x14ac:dyDescent="0.25">
      <c r="A347" s="286"/>
      <c r="B347" s="319" t="s">
        <v>552</v>
      </c>
      <c r="C347" s="319"/>
      <c r="D347" s="319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VLOOKUP(E348,IN_02_26!$B$8:$E$635,4,FALSE)</f>
        <v>66358.066266366382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VLOOKUP(E349,IN_02_26!$B$8:$E$635,4,FALSE)</f>
        <v>30544.400821217958</v>
      </c>
      <c r="G349" s="293"/>
      <c r="H349" s="295" t="s">
        <v>2</v>
      </c>
    </row>
    <row r="350" spans="1:8" ht="15" customHeight="1" x14ac:dyDescent="0.25">
      <c r="A350" s="286"/>
      <c r="B350" s="319" t="s">
        <v>549</v>
      </c>
      <c r="C350" s="319"/>
      <c r="D350" s="319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VLOOKUP(E351,IN_02_26!$B$8:$E$635,4,FALSE)</f>
        <v>4042.3473455321136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VLOOKUP(E352,IN_02_26!$B$8:$E$635,4,FALSE)</f>
        <v>10437.739649249068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VLOOKUP(E353,IN_02_26!$B$8:$E$635,4,FALSE)</f>
        <v>3371.4623745844001</v>
      </c>
      <c r="G353" s="293"/>
      <c r="H353" s="295" t="s">
        <v>4</v>
      </c>
    </row>
    <row r="354" spans="1:8" ht="26.25" customHeight="1" x14ac:dyDescent="0.25">
      <c r="A354" s="286"/>
      <c r="B354" s="319" t="s">
        <v>545</v>
      </c>
      <c r="C354" s="319"/>
      <c r="D354" s="319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VLOOKUP(E355,IN_02_26!$B$8:$E$635,4,FALSE)</f>
        <v>1073759.0636711987</v>
      </c>
      <c r="G355" s="293"/>
      <c r="H355" s="295" t="s">
        <v>2</v>
      </c>
    </row>
    <row r="356" spans="1:8" ht="15" customHeight="1" x14ac:dyDescent="0.25">
      <c r="A356" s="286"/>
      <c r="B356" s="319" t="s">
        <v>543</v>
      </c>
      <c r="C356" s="319"/>
      <c r="D356" s="319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VLOOKUP(E357,IN_02_26!$B$8:$E$635,4,FALSE)</f>
        <v>1654.5614102014592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VLOOKUP(E358,IN_02_26!$B$8:$E$635,4,FALSE)</f>
        <v>1417.4517785378323</v>
      </c>
      <c r="G358" s="293"/>
      <c r="H358" s="295" t="s">
        <v>2</v>
      </c>
    </row>
    <row r="359" spans="1:8" ht="18" customHeight="1" x14ac:dyDescent="0.25">
      <c r="A359" s="320" t="s">
        <v>540</v>
      </c>
      <c r="B359" s="320"/>
      <c r="C359" s="320"/>
      <c r="D359" s="320"/>
      <c r="E359" s="319"/>
      <c r="F359" s="319"/>
      <c r="G359" s="319"/>
      <c r="H359" s="319"/>
    </row>
    <row r="360" spans="1:8" ht="15" customHeight="1" x14ac:dyDescent="0.25">
      <c r="A360" s="286"/>
      <c r="B360" s="319" t="s">
        <v>539</v>
      </c>
      <c r="C360" s="319"/>
      <c r="D360" s="319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VLOOKUP(E361,IN_02_26!$B$8:$E$635,4,FALSE)</f>
        <v>4078917.7978906888</v>
      </c>
      <c r="G361" s="293"/>
      <c r="H361" s="295" t="s">
        <v>2</v>
      </c>
    </row>
    <row r="362" spans="1:8" ht="15" customHeight="1" x14ac:dyDescent="0.25">
      <c r="A362" s="286"/>
      <c r="B362" s="319" t="s">
        <v>537</v>
      </c>
      <c r="C362" s="319"/>
      <c r="D362" s="319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VLOOKUP(E363,IN_02_26!$B$8:$E$635,4,FALSE)</f>
        <v>468216.37277843925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VLOOKUP(E364,IN_02_26!$B$8:$E$635,4,FALSE)</f>
        <v>4143933.774738769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VLOOKUP(E365,IN_02_26!$B$8:$E$635,4,FALSE)</f>
        <v>3203391.960868034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VLOOKUP(E366,IN_02_26!$B$8:$E$635,4,FALSE)</f>
        <v>3755484.4828707883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VLOOKUP(E367,IN_02_26!$B$8:$E$635,4,FALSE)</f>
        <v>341462.01994175813</v>
      </c>
      <c r="G367" s="293"/>
      <c r="H367" s="295" t="s">
        <v>2</v>
      </c>
    </row>
    <row r="368" spans="1:8" ht="15" customHeight="1" x14ac:dyDescent="0.25">
      <c r="A368" s="286"/>
      <c r="B368" s="319" t="s">
        <v>531</v>
      </c>
      <c r="C368" s="319"/>
      <c r="D368" s="319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VLOOKUP(E369,IN_02_26!$B$8:$E$635,4,FALSE)</f>
        <v>36418.827692341176</v>
      </c>
      <c r="G369" s="293"/>
      <c r="H369" s="295" t="s">
        <v>4</v>
      </c>
    </row>
    <row r="370" spans="1:8" ht="15" customHeight="1" x14ac:dyDescent="0.25">
      <c r="A370" s="286"/>
      <c r="B370" s="319" t="s">
        <v>529</v>
      </c>
      <c r="C370" s="319"/>
      <c r="D370" s="319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VLOOKUP(E371,IN_02_26!$B$8:$E$635,4,FALSE)</f>
        <v>90334.585300168299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VLOOKUP(E372,IN_02_26!$B$8:$E$635,4,FALSE)</f>
        <v>773802.02335777157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VLOOKUP(E373,IN_02_26!$B$8:$E$635,4,FALSE)</f>
        <v>1069574.7995059362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VLOOKUP(E374,IN_02_26!$B$8:$E$635,4,FALSE)</f>
        <v>1061372.5874032357</v>
      </c>
      <c r="G374" s="293"/>
      <c r="H374" s="295" t="s">
        <v>4</v>
      </c>
    </row>
    <row r="375" spans="1:8" ht="26.25" customHeight="1" x14ac:dyDescent="0.25">
      <c r="A375" s="286"/>
      <c r="B375" s="319" t="s">
        <v>524</v>
      </c>
      <c r="C375" s="319"/>
      <c r="D375" s="319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VLOOKUP(E376,IN_02_26!$B$8:$E$635,4,FALSE)</f>
        <v>4307073.5456407908</v>
      </c>
      <c r="G376" s="293"/>
      <c r="H376" s="295" t="s">
        <v>2</v>
      </c>
    </row>
    <row r="377" spans="1:8" ht="26.25" customHeight="1" x14ac:dyDescent="0.25">
      <c r="A377" s="286"/>
      <c r="B377" s="319" t="s">
        <v>522</v>
      </c>
      <c r="C377" s="319"/>
      <c r="D377" s="319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VLOOKUP(E378,IN_02_26!$B$8:$E$635,4,FALSE)</f>
        <v>4431310.5314843059</v>
      </c>
      <c r="G378" s="293"/>
      <c r="H378" s="295" t="s">
        <v>2</v>
      </c>
    </row>
    <row r="379" spans="1:8" ht="18" customHeight="1" x14ac:dyDescent="0.25">
      <c r="A379" s="320" t="s">
        <v>520</v>
      </c>
      <c r="B379" s="320"/>
      <c r="C379" s="320"/>
      <c r="D379" s="320"/>
      <c r="E379" s="319"/>
      <c r="F379" s="319"/>
      <c r="G379" s="319"/>
      <c r="H379" s="319"/>
    </row>
    <row r="380" spans="1:8" ht="15" customHeight="1" x14ac:dyDescent="0.25">
      <c r="A380" s="286"/>
      <c r="B380" s="319" t="s">
        <v>519</v>
      </c>
      <c r="C380" s="319"/>
      <c r="D380" s="319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VLOOKUP(E381,IN_02_26!$B$8:$E$635,4,FALSE)</f>
        <v>1718.4624148788566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VLOOKUP(E382,IN_02_26!$B$8:$E$635,4,FALSE)</f>
        <v>3154.3393023285612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VLOOKUP(E383,IN_02_26!$B$8:$E$635,4,FALSE)</f>
        <v>43291.406717900871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VLOOKUP(E384,IN_02_26!$B$8:$E$635,4,FALSE)</f>
        <v>3112.8685118357748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VLOOKUP(E385,IN_02_26!$B$8:$E$635,4,FALSE)</f>
        <v>758.52256280805477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VLOOKUP(E386,IN_02_26!$B$8:$E$635,4,FALSE)</f>
        <v>2812.8933911910449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VLOOKUP(E387,IN_02_26!$B$8:$E$635,4,FALSE)</f>
        <v>1367.7347910753067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VLOOKUP(E388,IN_02_26!$B$8:$E$635,4,FALSE)</f>
        <v>1704.8502870751302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9" t="s">
        <v>510</v>
      </c>
      <c r="C391" s="319"/>
      <c r="D391" s="319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VLOOKUP(E392,IN_02_26!$B$8:$E$635,4,FALSE)</f>
        <v>41438.995404289548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VLOOKUP(E393,IN_02_26!$B$8:$E$635,4,FALSE)</f>
        <v>9924.7012596440345</v>
      </c>
      <c r="G393" s="293"/>
      <c r="H393" s="295" t="s">
        <v>119</v>
      </c>
    </row>
    <row r="394" spans="1:8" ht="15" customHeight="1" x14ac:dyDescent="0.25">
      <c r="A394" s="286"/>
      <c r="B394" s="319" t="s">
        <v>507</v>
      </c>
      <c r="C394" s="319"/>
      <c r="D394" s="319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VLOOKUP(E395,IN_02_26!$B$8:$E$635,4,FALSE)</f>
        <v>14261.98213212802</v>
      </c>
      <c r="G395" s="293"/>
      <c r="H395" s="295" t="s">
        <v>119</v>
      </c>
    </row>
    <row r="396" spans="1:8" ht="15" customHeight="1" x14ac:dyDescent="0.25">
      <c r="A396" s="286"/>
      <c r="B396" s="319" t="s">
        <v>505</v>
      </c>
      <c r="C396" s="319"/>
      <c r="D396" s="319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VLOOKUP(E397,IN_02_26!$B$8:$E$635,4,FALSE)</f>
        <v>9080.1928035113906</v>
      </c>
      <c r="G397" s="293"/>
      <c r="H397" s="295" t="s">
        <v>119</v>
      </c>
    </row>
    <row r="398" spans="1:8" ht="26.25" customHeight="1" x14ac:dyDescent="0.25">
      <c r="A398" s="286"/>
      <c r="B398" s="319" t="s">
        <v>503</v>
      </c>
      <c r="C398" s="319"/>
      <c r="D398" s="319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VLOOKUP(E399,IN_02_26!$B$8:$E$635,4,FALSE)</f>
        <v>101602.7894443018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VLOOKUP(E400,IN_02_26!$B$8:$E$635,4,FALSE)</f>
        <v>95976.786199034308</v>
      </c>
      <c r="G400" s="293"/>
      <c r="H400" s="295" t="s">
        <v>2</v>
      </c>
    </row>
    <row r="401" spans="1:8" ht="26.25" customHeight="1" x14ac:dyDescent="0.25">
      <c r="A401" s="286"/>
      <c r="B401" s="319" t="s">
        <v>500</v>
      </c>
      <c r="C401" s="319"/>
      <c r="D401" s="319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VLOOKUP(E402,IN_02_26!$B$8:$E$635,4,FALSE)</f>
        <v>7230.6778425301</v>
      </c>
      <c r="G402" s="293"/>
      <c r="H402" s="295" t="s">
        <v>119</v>
      </c>
    </row>
    <row r="403" spans="1:8" ht="26.25" customHeight="1" x14ac:dyDescent="0.25">
      <c r="A403" s="286"/>
      <c r="B403" s="319" t="s">
        <v>498</v>
      </c>
      <c r="C403" s="319"/>
      <c r="D403" s="319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VLOOKUP(E404,IN_02_26!$B$8:$E$635,4,FALSE)</f>
        <v>24374.722515337951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VLOOKUP(E405,IN_02_26!$B$8:$E$635,4,FALSE)</f>
        <v>24031.659503931271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VLOOKUP(E406,IN_02_26!$B$8:$E$635,4,FALSE)</f>
        <v>2659.8323376295593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VLOOKUP(E407,IN_02_26!$B$8:$E$635,4,FALSE)</f>
        <v>15518.244974303892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VLOOKUP(E408,IN_02_26!$B$8:$E$635,4,FALSE)</f>
        <v>160522.61121603343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VLOOKUP(E409,IN_02_26!$B$8:$E$635,4,FALSE)</f>
        <v>3469.5946083330159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VLOOKUP(E410,IN_02_26!$B$8:$E$635,4,FALSE)</f>
        <v>20314.964525227195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VLOOKUP(E411,IN_02_26!$B$8:$E$635,4,FALSE)</f>
        <v>9968.7439426790406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VLOOKUP(E412,IN_02_26!$B$8:$E$635,4,FALSE)</f>
        <v>153820.11717757382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VLOOKUP(E413,IN_02_26!$B$8:$E$635,4,FALSE)</f>
        <v>51656.208476830507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VLOOKUP(E414,IN_02_26!$B$8:$E$635,4,FALSE)</f>
        <v>58118.782807135532</v>
      </c>
      <c r="G414" s="293"/>
      <c r="H414" s="295" t="s">
        <v>2</v>
      </c>
    </row>
    <row r="415" spans="1:8" ht="15" customHeight="1" x14ac:dyDescent="0.25">
      <c r="A415" s="286"/>
      <c r="B415" s="319" t="s">
        <v>486</v>
      </c>
      <c r="C415" s="319"/>
      <c r="D415" s="319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VLOOKUP(E416,IN_02_26!$B$8:$E$635,4,FALSE)</f>
        <v>7135.7893537482469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VLOOKUP(E417,IN_02_26!$B$8:$E$635,4,FALSE)</f>
        <v>1001.3996958124848</v>
      </c>
      <c r="G417" s="293"/>
      <c r="H417" s="295" t="s">
        <v>117</v>
      </c>
    </row>
    <row r="418" spans="1:8" ht="18" customHeight="1" x14ac:dyDescent="0.25">
      <c r="A418" s="320" t="s">
        <v>483</v>
      </c>
      <c r="B418" s="320"/>
      <c r="C418" s="320"/>
      <c r="D418" s="320"/>
      <c r="E418" s="319"/>
      <c r="F418" s="319"/>
      <c r="G418" s="319"/>
      <c r="H418" s="319"/>
    </row>
    <row r="419" spans="1:8" ht="15" customHeight="1" x14ac:dyDescent="0.25">
      <c r="A419" s="286"/>
      <c r="B419" s="319" t="s">
        <v>482</v>
      </c>
      <c r="C419" s="319"/>
      <c r="D419" s="319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VLOOKUP(E420,IN_02_26!$B$8:$E$635,4,FALSE)</f>
        <v>20675.938601039827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VLOOKUP(E421,IN_02_26!$B$8:$E$635,4,FALSE)</f>
        <v>16388.971048305048</v>
      </c>
      <c r="G421" s="293"/>
      <c r="H421" s="295" t="s">
        <v>2</v>
      </c>
    </row>
    <row r="422" spans="1:8" ht="26.25" customHeight="1" x14ac:dyDescent="0.25">
      <c r="A422" s="320" t="s">
        <v>479</v>
      </c>
      <c r="B422" s="320"/>
      <c r="C422" s="320"/>
      <c r="D422" s="320"/>
      <c r="E422" s="319"/>
      <c r="F422" s="319"/>
      <c r="G422" s="319"/>
      <c r="H422" s="319"/>
    </row>
    <row r="423" spans="1:8" ht="15" customHeight="1" x14ac:dyDescent="0.25">
      <c r="A423" s="286"/>
      <c r="B423" s="319" t="s">
        <v>478</v>
      </c>
      <c r="C423" s="319"/>
      <c r="D423" s="319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VLOOKUP(E424,IN_02_26!$B$8:$E$635,4,FALSE)</f>
        <v>25934.790374092114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VLOOKUP(E425,IN_02_26!$B$8:$E$635,4,FALSE)</f>
        <v>44534.819378533539</v>
      </c>
      <c r="G425" s="293"/>
      <c r="H425" s="295" t="s">
        <v>2</v>
      </c>
    </row>
    <row r="426" spans="1:8" ht="26.25" customHeight="1" x14ac:dyDescent="0.25">
      <c r="A426" s="286"/>
      <c r="B426" s="319" t="s">
        <v>475</v>
      </c>
      <c r="C426" s="319"/>
      <c r="D426" s="319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VLOOKUP(E427,IN_02_26!$B$8:$E$635,4,FALSE)</f>
        <v>33140.696667190998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VLOOKUP(E428,IN_02_26!$B$8:$E$635,4,FALSE)</f>
        <v>156529.48042450225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VLOOKUP(E429,IN_02_26!$B$8:$E$635,4,FALSE)</f>
        <v>163543.33805672699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VLOOKUP(E430,IN_02_26!$B$8:$E$635,4,FALSE)</f>
        <v>290687.59017885127</v>
      </c>
      <c r="G430" s="293"/>
      <c r="H430" s="295" t="s">
        <v>2</v>
      </c>
    </row>
    <row r="431" spans="1:8" ht="18" customHeight="1" x14ac:dyDescent="0.25">
      <c r="A431" s="320" t="s">
        <v>470</v>
      </c>
      <c r="B431" s="320"/>
      <c r="C431" s="320"/>
      <c r="D431" s="320"/>
      <c r="E431" s="319"/>
      <c r="F431" s="319"/>
      <c r="G431" s="319"/>
      <c r="H431" s="319"/>
    </row>
    <row r="432" spans="1:8" ht="15" customHeight="1" x14ac:dyDescent="0.25">
      <c r="A432" s="286"/>
      <c r="B432" s="319" t="s">
        <v>469</v>
      </c>
      <c r="C432" s="319"/>
      <c r="D432" s="319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VLOOKUP(E433,IN_02_26!$B$8:$E$635,4,FALSE)</f>
        <v>2880.7396390849331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VLOOKUP(E434,IN_02_26!$B$8:$E$635,4,FALSE)</f>
        <v>11147.056609071162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VLOOKUP(E435,IN_02_26!$B$8:$E$635,4,FALSE)</f>
        <v>18620.601737185465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VLOOKUP(E436,IN_02_26!$B$8:$E$635,4,FALSE)</f>
        <v>27040.130697732966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VLOOKUP(E437,IN_02_26!$B$8:$E$635,4,FALSE)</f>
        <v>42972.676668944769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VLOOKUP(E438,IN_02_26!$B$8:$E$635,4,FALSE)</f>
        <v>42377.26511355702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VLOOKUP(E439,IN_02_26!$B$8:$E$635,4,FALSE)</f>
        <v>62467.878088306134</v>
      </c>
      <c r="G439" s="293"/>
      <c r="H439" s="295" t="s">
        <v>4</v>
      </c>
    </row>
    <row r="440" spans="1:8" ht="15" customHeight="1" x14ac:dyDescent="0.25">
      <c r="A440" s="286"/>
      <c r="B440" s="319" t="s">
        <v>461</v>
      </c>
      <c r="C440" s="319"/>
      <c r="D440" s="319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VLOOKUP(E441,IN_02_26!$B$8:$E$635,4,FALSE)</f>
        <v>20721.655961989123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VLOOKUP(E442,IN_02_26!$B$8:$E$635,4,FALSE)</f>
        <v>31195.589757954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VLOOKUP(E443,IN_02_26!$B$8:$E$635,4,FALSE)</f>
        <v>96926.231882140972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VLOOKUP(E444,IN_02_26!$B$8:$E$635,4,FALSE)</f>
        <v>23299.498092142978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VLOOKUP(E445,IN_02_26!$B$8:$E$635,4,FALSE)</f>
        <v>22196.675138292136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VLOOKUP(E446,IN_02_26!$B$8:$E$635,4,FALSE)</f>
        <v>6702.2039202051146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VLOOKUP(E447,IN_02_26!$B$8:$E$635,4,FALSE)</f>
        <v>9329.5901258593767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VLOOKUP(E448,IN_02_26!$B$8:$E$635,4,FALSE)</f>
        <v>8891.1537914431938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VLOOKUP(E449,IN_02_26!$B$8:$E$635,4,FALSE)</f>
        <v>12767.122383019143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VLOOKUP(E450,IN_02_26!$B$8:$E$635,4,FALSE)</f>
        <v>66165.519519751528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VLOOKUP(E451,IN_02_26!$B$8:$E$635,4,FALSE)</f>
        <v>72230.487971476876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VLOOKUP(E452,IN_02_26!$B$8:$E$635,4,FALSE)</f>
        <v>121098.18583443599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VLOOKUP(E453,IN_02_26!$B$8:$E$635,4,FALSE)</f>
        <v>147327.81348157604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VLOOKUP(E454,IN_02_26!$B$8:$E$635,4,FALSE)</f>
        <v>182619.86246431951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VLOOKUP(E455,IN_02_26!$B$8:$E$635,4,FALSE)</f>
        <v>298150.84435392736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VLOOKUP(E456,IN_02_26!$B$8:$E$635,4,FALSE)</f>
        <v>2078.7687770246193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VLOOKUP(E457,IN_02_26!$B$8:$E$635,4,FALSE)</f>
        <v>3190.4971219165113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VLOOKUP(E458,IN_02_26!$B$8:$E$635,4,FALSE)</f>
        <v>1636.4520519041678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VLOOKUP(E459,IN_02_26!$B$8:$E$635,4,FALSE)</f>
        <v>2171.6047213125712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VLOOKUP(E460,IN_02_26!$B$8:$E$635,4,FALSE)</f>
        <v>1527.7525481568491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VLOOKUP(E461,IN_02_26!$B$8:$E$635,4,FALSE)</f>
        <v>326.57371675357717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VLOOKUP(E462,IN_02_26!$B$8:$E$635,4,FALSE)</f>
        <v>503.46527828750732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VLOOKUP(E463,IN_02_26!$B$8:$E$635,4,FALSE)</f>
        <v>867.19917198996347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VLOOKUP(E464,IN_02_26!$B$8:$E$635,4,FALSE)</f>
        <v>1150.1473589298632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VLOOKUP(E465,IN_02_26!$B$8:$E$635,4,FALSE)</f>
        <v>15482.955851358032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VLOOKUP(E466,IN_02_26!$B$8:$E$635,4,FALSE)</f>
        <v>282.56721747517048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VLOOKUP(E467,IN_02_26!$B$8:$E$635,4,FALSE)</f>
        <v>381.92513632980189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VLOOKUP(E468,IN_02_26!$B$8:$E$635,4,FALSE)</f>
        <v>7205.6791872457125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VLOOKUP(E469,IN_02_26!$B$8:$E$635,4,FALSE)</f>
        <v>1336.1617083990302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VLOOKUP(E470,IN_02_26!$B$8:$E$635,4,FALSE)</f>
        <v>2132.0679580334554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VLOOKUP(E471,IN_02_26!$B$8:$E$635,4,FALSE)</f>
        <v>2379.1460060727482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VLOOKUP(E472,IN_02_26!$B$8:$E$635,4,FALSE)</f>
        <v>637.24164851702687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VLOOKUP(E473,IN_02_26!$B$8:$E$635,4,FALSE)</f>
        <v>975.67862071108812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VLOOKUP(E474,IN_02_26!$B$8:$E$635,4,FALSE)</f>
        <v>7423.0827639742765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VLOOKUP(E475,IN_02_26!$B$8:$E$635,4,FALSE)</f>
        <v>9500.7522972115657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VLOOKUP(E476,IN_02_26!$B$8:$E$635,4,FALSE)</f>
        <v>16557.805137605603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VLOOKUP(E477,IN_02_26!$B$8:$E$635,4,FALSE)</f>
        <v>5003.3309440842659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VLOOKUP(E478,IN_02_26!$B$8:$E$635,4,FALSE)</f>
        <v>10185.85253524978</v>
      </c>
      <c r="G478" s="293"/>
      <c r="H478" s="295" t="s">
        <v>2</v>
      </c>
    </row>
    <row r="479" spans="1:8" ht="15" customHeight="1" x14ac:dyDescent="0.25">
      <c r="A479" s="286"/>
      <c r="B479" s="319" t="s">
        <v>406</v>
      </c>
      <c r="C479" s="319"/>
      <c r="D479" s="319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VLOOKUP(E480,IN_02_26!$B$8:$E$635,4,FALSE)</f>
        <v>524400.73333460023</v>
      </c>
      <c r="G480" s="293"/>
      <c r="H480" s="295" t="s">
        <v>2</v>
      </c>
    </row>
    <row r="481" spans="1:8" ht="18" customHeight="1" x14ac:dyDescent="0.25">
      <c r="A481" s="320" t="s">
        <v>404</v>
      </c>
      <c r="B481" s="320"/>
      <c r="C481" s="320"/>
      <c r="D481" s="320"/>
      <c r="E481" s="319"/>
      <c r="F481" s="319"/>
      <c r="G481" s="319"/>
      <c r="H481" s="319"/>
    </row>
    <row r="482" spans="1:8" ht="15" customHeight="1" x14ac:dyDescent="0.25">
      <c r="A482" s="286"/>
      <c r="B482" s="319" t="s">
        <v>403</v>
      </c>
      <c r="C482" s="319"/>
      <c r="D482" s="319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VLOOKUP(E483,IN_02_26!$B$8:$E$635,4,FALSE)</f>
        <v>39159.855111728422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VLOOKUP(E484,IN_02_26!$B$8:$E$635,4,FALSE)</f>
        <v>550320.43786148028</v>
      </c>
      <c r="G484" s="293"/>
      <c r="H484" s="295" t="s">
        <v>4</v>
      </c>
    </row>
    <row r="485" spans="1:8" ht="15" customHeight="1" x14ac:dyDescent="0.25">
      <c r="A485" s="286"/>
      <c r="B485" s="319" t="s">
        <v>400</v>
      </c>
      <c r="C485" s="319"/>
      <c r="D485" s="319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VLOOKUP(E486,IN_02_26!$B$8:$E$635,4,FALSE)</f>
        <v>223860.32536428567</v>
      </c>
      <c r="G486" s="293"/>
      <c r="H486" s="295" t="s">
        <v>2</v>
      </c>
    </row>
    <row r="487" spans="1:8" ht="18" customHeight="1" x14ac:dyDescent="0.25">
      <c r="A487" s="320" t="s">
        <v>398</v>
      </c>
      <c r="B487" s="320"/>
      <c r="C487" s="320"/>
      <c r="D487" s="320"/>
      <c r="E487" s="319"/>
      <c r="F487" s="319"/>
      <c r="G487" s="319"/>
      <c r="H487" s="319"/>
    </row>
    <row r="488" spans="1:8" ht="26.25" customHeight="1" x14ac:dyDescent="0.25">
      <c r="A488" s="286"/>
      <c r="B488" s="319" t="s">
        <v>397</v>
      </c>
      <c r="C488" s="319"/>
      <c r="D488" s="319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VLOOKUP(E489,IN_02_26!$B$8:$E$635,4,FALSE)</f>
        <v>20538.923714404373</v>
      </c>
      <c r="G489" s="293"/>
      <c r="H489" s="295" t="s">
        <v>2</v>
      </c>
    </row>
    <row r="490" spans="1:8" ht="15" customHeight="1" x14ac:dyDescent="0.25">
      <c r="A490" s="286"/>
      <c r="B490" s="319" t="s">
        <v>395</v>
      </c>
      <c r="C490" s="319"/>
      <c r="D490" s="319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VLOOKUP(E491,IN_02_26!$B$8:$E$635,4,FALSE)</f>
        <v>3577433.4999616616</v>
      </c>
      <c r="G491" s="293"/>
      <c r="H491" s="295" t="s">
        <v>2</v>
      </c>
    </row>
    <row r="492" spans="1:8" ht="26.25" customHeight="1" x14ac:dyDescent="0.25">
      <c r="A492" s="286"/>
      <c r="B492" s="319" t="s">
        <v>2013</v>
      </c>
      <c r="C492" s="319"/>
      <c r="D492" s="319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VLOOKUP(E493,IN_02_26!$B$8:$E$635,4,FALSE)</f>
        <v>75249.635052306097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VLOOKUP(E494,IN_02_26!$B$8:$E$635,4,FALSE)</f>
        <v>7425.3707507434365</v>
      </c>
      <c r="G494" s="293"/>
      <c r="H494" s="295" t="s">
        <v>4</v>
      </c>
    </row>
    <row r="495" spans="1:8" ht="26.25" customHeight="1" x14ac:dyDescent="0.25">
      <c r="A495" s="286"/>
      <c r="B495" s="319" t="s">
        <v>391</v>
      </c>
      <c r="C495" s="319"/>
      <c r="D495" s="319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VLOOKUP(E496,IN_02_26!$B$8:$E$635,4,FALSE)</f>
        <v>547165.36896164005</v>
      </c>
      <c r="G496" s="293"/>
      <c r="H496" s="295" t="s">
        <v>2</v>
      </c>
    </row>
    <row r="497" spans="1:8" ht="26.25" customHeight="1" x14ac:dyDescent="0.25">
      <c r="A497" s="286"/>
      <c r="B497" s="319" t="s">
        <v>389</v>
      </c>
      <c r="C497" s="319"/>
      <c r="D497" s="319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VLOOKUP(E498,IN_02_26!$B$8:$E$635,4,FALSE)</f>
        <v>3406506.2550820652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VLOOKUP(E499,IN_02_26!$B$8:$E$635,4,FALSE)</f>
        <v>2929416.5617685942</v>
      </c>
      <c r="G499" s="293"/>
      <c r="H499" s="295" t="s">
        <v>2</v>
      </c>
    </row>
    <row r="500" spans="1:8" ht="15" customHeight="1" x14ac:dyDescent="0.25">
      <c r="A500" s="286"/>
      <c r="B500" s="319" t="s">
        <v>386</v>
      </c>
      <c r="C500" s="319"/>
      <c r="D500" s="319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VLOOKUP(E501,IN_02_26!$B$8:$E$635,4,FALSE)</f>
        <v>22831.958419227456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VLOOKUP(E502,IN_02_26!$B$8:$E$635,4,FALSE)</f>
        <v>73167.558682454284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VLOOKUP(E503,IN_02_26!$B$8:$E$635,4,FALSE)</f>
        <v>36364.144116355237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VLOOKUP(E504,IN_02_26!$B$8:$E$635,4,FALSE)</f>
        <v>39800.554734644233</v>
      </c>
      <c r="G504" s="293"/>
      <c r="H504" s="295" t="s">
        <v>2</v>
      </c>
    </row>
    <row r="505" spans="1:8" ht="15" customHeight="1" x14ac:dyDescent="0.25">
      <c r="A505" s="286"/>
      <c r="B505" s="319" t="s">
        <v>381</v>
      </c>
      <c r="C505" s="319"/>
      <c r="D505" s="319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VLOOKUP(E506,IN_02_26!$B$8:$E$635,4,FALSE)</f>
        <v>829409.24695004232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VLOOKUP(E507,IN_02_26!$B$8:$E$635,4,FALSE)</f>
        <v>858874.82698635175</v>
      </c>
      <c r="G507" s="293"/>
      <c r="H507" s="295" t="s">
        <v>2</v>
      </c>
    </row>
    <row r="508" spans="1:8" ht="15" customHeight="1" x14ac:dyDescent="0.25">
      <c r="A508" s="286"/>
      <c r="B508" s="319" t="s">
        <v>378</v>
      </c>
      <c r="C508" s="319"/>
      <c r="D508" s="319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VLOOKUP(E509,IN_02_26!$B$8:$E$635,4,FALSE)</f>
        <v>155790.82159011089</v>
      </c>
      <c r="G509" s="293"/>
      <c r="H509" s="295" t="s">
        <v>2</v>
      </c>
    </row>
    <row r="510" spans="1:8" ht="15" customHeight="1" x14ac:dyDescent="0.25">
      <c r="A510" s="286"/>
      <c r="B510" s="319" t="s">
        <v>376</v>
      </c>
      <c r="C510" s="319"/>
      <c r="D510" s="319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VLOOKUP(E511,IN_02_26!$B$8:$E$635,4,FALSE)</f>
        <v>357521.433628942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VLOOKUP(E512,IN_02_26!$B$8:$E$635,4,FALSE)</f>
        <v>30813.022571918937</v>
      </c>
      <c r="G512" s="293"/>
      <c r="H512" s="295" t="s">
        <v>2</v>
      </c>
    </row>
    <row r="513" spans="1:8" ht="26.25" customHeight="1" x14ac:dyDescent="0.25">
      <c r="A513" s="286"/>
      <c r="B513" s="319" t="s">
        <v>374</v>
      </c>
      <c r="C513" s="319"/>
      <c r="D513" s="319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VLOOKUP(E514,IN_02_26!$B$8:$E$635,4,FALSE)</f>
        <v>27001.18781779187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VLOOKUP(E515,IN_02_26!$B$8:$E$635,4,FALSE)</f>
        <v>63311.836746632238</v>
      </c>
      <c r="G515" s="293"/>
      <c r="H515" s="295" t="s">
        <v>2</v>
      </c>
    </row>
    <row r="516" spans="1:8" ht="26.25" customHeight="1" x14ac:dyDescent="0.25">
      <c r="A516" s="286"/>
      <c r="B516" s="319" t="s">
        <v>370</v>
      </c>
      <c r="C516" s="319"/>
      <c r="D516" s="319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VLOOKUP(E517,IN_02_26!$B$8:$E$635,4,FALSE)</f>
        <v>86068.248547905925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VLOOKUP(E518,IN_02_26!$B$8:$E$635,4,FALSE)</f>
        <v>182077.15086210921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VLOOKUP(E519,IN_02_26!$B$8:$E$635,4,FALSE)</f>
        <v>2394.7206713393507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VLOOKUP(E520,IN_02_26!$B$8:$E$635,4,FALSE)</f>
        <v>17530.582959213967</v>
      </c>
      <c r="G520" s="293"/>
      <c r="H520" s="295" t="s">
        <v>2</v>
      </c>
    </row>
    <row r="521" spans="1:8" ht="15" customHeight="1" x14ac:dyDescent="0.25">
      <c r="A521" s="286"/>
      <c r="B521" s="319" t="s">
        <v>365</v>
      </c>
      <c r="C521" s="319"/>
      <c r="D521" s="319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VLOOKUP(E522,IN_02_26!$B$8:$E$635,4,FALSE)</f>
        <v>63068.293047699335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VLOOKUP(E523,IN_02_26!$B$8:$E$635,4,FALSE)</f>
        <v>40451.470682860432</v>
      </c>
      <c r="G523" s="293"/>
      <c r="H523" s="295" t="s">
        <v>2</v>
      </c>
    </row>
    <row r="524" spans="1:8" ht="15" customHeight="1" x14ac:dyDescent="0.25">
      <c r="A524" s="286"/>
      <c r="B524" s="319" t="s">
        <v>362</v>
      </c>
      <c r="C524" s="319"/>
      <c r="D524" s="319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VLOOKUP(E525,IN_02_26!$B$8:$E$635,4,FALSE)</f>
        <v>160398.88302646583</v>
      </c>
      <c r="G525" s="293"/>
      <c r="H525" s="295" t="s">
        <v>2</v>
      </c>
    </row>
    <row r="526" spans="1:8" ht="15" customHeight="1" x14ac:dyDescent="0.25">
      <c r="A526" s="286"/>
      <c r="B526" s="319" t="s">
        <v>360</v>
      </c>
      <c r="C526" s="319"/>
      <c r="D526" s="319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VLOOKUP(E527,IN_02_26!$B$8:$E$635,4,FALSE)</f>
        <v>28489722.515779119</v>
      </c>
      <c r="G527" s="293"/>
      <c r="H527" s="295" t="s">
        <v>2</v>
      </c>
    </row>
    <row r="528" spans="1:8" ht="26.25" customHeight="1" x14ac:dyDescent="0.25">
      <c r="A528" s="320" t="s">
        <v>358</v>
      </c>
      <c r="B528" s="320"/>
      <c r="C528" s="320"/>
      <c r="D528" s="320"/>
      <c r="E528" s="319"/>
      <c r="F528" s="319"/>
      <c r="G528" s="319"/>
      <c r="H528" s="319"/>
    </row>
    <row r="529" spans="1:8" ht="15" customHeight="1" x14ac:dyDescent="0.25">
      <c r="A529" s="286"/>
      <c r="B529" s="319" t="s">
        <v>357</v>
      </c>
      <c r="C529" s="319"/>
      <c r="D529" s="319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VLOOKUP(E530,IN_02_26!$B$8:$E$635,4,FALSE)</f>
        <v>25116.924436993526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VLOOKUP(E531,IN_02_26!$B$8:$E$635,4,FALSE)</f>
        <v>25848.485342925396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VLOOKUP(E532,IN_02_26!$B$8:$E$635,4,FALSE)</f>
        <v>73977.832750339585</v>
      </c>
      <c r="G532" s="293"/>
      <c r="H532" s="295" t="s">
        <v>2</v>
      </c>
    </row>
    <row r="533" spans="1:8" ht="26.25" customHeight="1" x14ac:dyDescent="0.25">
      <c r="A533" s="286"/>
      <c r="B533" s="319" t="s">
        <v>353</v>
      </c>
      <c r="C533" s="319"/>
      <c r="D533" s="319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VLOOKUP(E534,IN_02_26!$B$8:$E$635,4,FALSE)</f>
        <v>53586.360343250904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VLOOKUP(E535,IN_02_26!$B$8:$E$635,4,FALSE)</f>
        <v>47561.073374638909</v>
      </c>
      <c r="G535" s="293"/>
      <c r="H535" s="295" t="s">
        <v>2</v>
      </c>
    </row>
    <row r="536" spans="1:8" ht="26.25" customHeight="1" x14ac:dyDescent="0.25">
      <c r="A536" s="286"/>
      <c r="B536" s="319" t="s">
        <v>350</v>
      </c>
      <c r="C536" s="319"/>
      <c r="D536" s="319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VLOOKUP(E537,IN_02_26!$B$8:$E$635,4,FALSE)</f>
        <v>2812.1906466007413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VLOOKUP(E538,IN_02_26!$B$8:$E$635,4,FALSE)</f>
        <v>11987.874981785651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VLOOKUP(E539,IN_02_26!$B$8:$E$635,4,FALSE)</f>
        <v>18823.433210715975</v>
      </c>
      <c r="G539" s="293"/>
      <c r="H539" s="295" t="s">
        <v>4</v>
      </c>
    </row>
    <row r="540" spans="1:8" ht="26.25" customHeight="1" x14ac:dyDescent="0.25">
      <c r="A540" s="320" t="s">
        <v>346</v>
      </c>
      <c r="B540" s="320"/>
      <c r="C540" s="320"/>
      <c r="D540" s="320"/>
      <c r="E540" s="319"/>
      <c r="F540" s="319"/>
      <c r="G540" s="319"/>
      <c r="H540" s="319"/>
    </row>
    <row r="541" spans="1:8" ht="15" customHeight="1" x14ac:dyDescent="0.25">
      <c r="A541" s="286"/>
      <c r="B541" s="319" t="s">
        <v>345</v>
      </c>
      <c r="C541" s="319"/>
      <c r="D541" s="319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VLOOKUP(E542,IN_02_26!$B$8:$E$635,4,FALSE)</f>
        <v>17436.63747687592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VLOOKUP(E543,IN_02_26!$B$8:$E$635,4,FALSE)</f>
        <v>21080.23352798013</v>
      </c>
      <c r="G543" s="293"/>
      <c r="H543" s="295" t="s">
        <v>3</v>
      </c>
    </row>
    <row r="544" spans="1:8" ht="15" customHeight="1" x14ac:dyDescent="0.25">
      <c r="A544" s="286"/>
      <c r="B544" s="319" t="s">
        <v>342</v>
      </c>
      <c r="C544" s="319"/>
      <c r="D544" s="319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VLOOKUP(E545,IN_02_26!$B$8:$E$635,4,FALSE)</f>
        <v>68909.249292255394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VLOOKUP(E546,IN_02_26!$B$8:$E$635,4,FALSE)</f>
        <v>79600.444562466291</v>
      </c>
      <c r="G546" s="293"/>
      <c r="H546" s="295" t="s">
        <v>1</v>
      </c>
    </row>
    <row r="547" spans="1:8" ht="26.25" customHeight="1" x14ac:dyDescent="0.25">
      <c r="A547" s="286"/>
      <c r="B547" s="319" t="s">
        <v>340</v>
      </c>
      <c r="C547" s="319"/>
      <c r="D547" s="319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VLOOKUP(E548,IN_02_26!$B$8:$E$635,4,FALSE)</f>
        <v>138594.26841720272</v>
      </c>
      <c r="G548" s="293"/>
      <c r="H548" s="295" t="s">
        <v>2</v>
      </c>
    </row>
    <row r="549" spans="1:8" ht="15" customHeight="1" x14ac:dyDescent="0.25">
      <c r="A549" s="286"/>
      <c r="B549" s="319" t="s">
        <v>338</v>
      </c>
      <c r="C549" s="319"/>
      <c r="D549" s="319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VLOOKUP(E550,IN_02_26!$B$8:$E$635,4,FALSE)</f>
        <v>196.53355070191876</v>
      </c>
      <c r="G550" s="293"/>
      <c r="H550" s="295" t="s">
        <v>336</v>
      </c>
    </row>
    <row r="551" spans="1:8" ht="26.25" customHeight="1" x14ac:dyDescent="0.25">
      <c r="A551" s="286"/>
      <c r="B551" s="319" t="s">
        <v>335</v>
      </c>
      <c r="C551" s="319"/>
      <c r="D551" s="319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VLOOKUP(E552,IN_02_26!$B$8:$E$635,4,FALSE)</f>
        <v>4795642.2203518189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VLOOKUP(E553,IN_02_26!$B$8:$E$635,4,FALSE)</f>
        <v>3734591.9857730814</v>
      </c>
      <c r="G553" s="293"/>
      <c r="H553" s="295" t="s">
        <v>311</v>
      </c>
    </row>
    <row r="554" spans="1:8" ht="15" customHeight="1" x14ac:dyDescent="0.25">
      <c r="A554" s="286"/>
      <c r="B554" s="319" t="s">
        <v>332</v>
      </c>
      <c r="C554" s="319"/>
      <c r="D554" s="319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VLOOKUP(E555,IN_02_26!$B$8:$E$635,4,FALSE)</f>
        <v>5058397.5642981697</v>
      </c>
      <c r="G555" s="293"/>
      <c r="H555" s="295" t="s">
        <v>311</v>
      </c>
    </row>
    <row r="556" spans="1:8" ht="15" customHeight="1" x14ac:dyDescent="0.25">
      <c r="A556" s="286"/>
      <c r="B556" s="319" t="s">
        <v>330</v>
      </c>
      <c r="C556" s="319"/>
      <c r="D556" s="319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VLOOKUP(E557,IN_02_26!$B$8:$E$635,4,FALSE)</f>
        <v>1521095.9583156076</v>
      </c>
      <c r="G557" s="293"/>
      <c r="H557" s="295" t="s">
        <v>3</v>
      </c>
    </row>
    <row r="558" spans="1:8" ht="15" customHeight="1" x14ac:dyDescent="0.25">
      <c r="A558" s="286"/>
      <c r="B558" s="319" t="s">
        <v>328</v>
      </c>
      <c r="C558" s="319"/>
      <c r="D558" s="319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VLOOKUP(E559,IN_02_26!$B$8:$E$635,4,FALSE)</f>
        <v>13560022.409531904</v>
      </c>
      <c r="G559" s="293"/>
      <c r="H559" s="295" t="s">
        <v>2</v>
      </c>
    </row>
    <row r="560" spans="1:8" ht="15" customHeight="1" x14ac:dyDescent="0.25">
      <c r="A560" s="286"/>
      <c r="B560" s="319" t="s">
        <v>326</v>
      </c>
      <c r="C560" s="319"/>
      <c r="D560" s="319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VLOOKUP(E561,IN_02_26!$B$8:$E$635,4,FALSE)</f>
        <v>928652.679192462</v>
      </c>
      <c r="G561" s="293"/>
      <c r="H561" s="295" t="s">
        <v>2</v>
      </c>
    </row>
    <row r="562" spans="1:8" ht="26.25" customHeight="1" x14ac:dyDescent="0.25">
      <c r="A562" s="286"/>
      <c r="B562" s="319" t="s">
        <v>324</v>
      </c>
      <c r="C562" s="319"/>
      <c r="D562" s="319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VLOOKUP(E563,IN_02_26!$B$8:$E$635,4,FALSE)</f>
        <v>2326576.8617618014</v>
      </c>
      <c r="G563" s="293"/>
      <c r="H563" s="295" t="s">
        <v>311</v>
      </c>
    </row>
    <row r="564" spans="1:8" ht="26.25" customHeight="1" x14ac:dyDescent="0.25">
      <c r="A564" s="286"/>
      <c r="B564" s="319" t="s">
        <v>322</v>
      </c>
      <c r="C564" s="319"/>
      <c r="D564" s="319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VLOOKUP(E565,IN_02_26!$B$8:$E$635,4,FALSE)</f>
        <v>744962.08568655828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VLOOKUP(E566,IN_02_26!$B$8:$E$635,4,FALSE)</f>
        <v>1021401.156108021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VLOOKUP(E567,IN_02_26!$B$8:$E$635,4,FALSE)</f>
        <v>1204679.3206191128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VLOOKUP(E568,IN_02_26!$B$8:$E$635,4,FALSE)</f>
        <v>308976.62528652232</v>
      </c>
      <c r="G568" s="293"/>
      <c r="H568" s="295" t="s">
        <v>2</v>
      </c>
    </row>
    <row r="569" spans="1:8" ht="15" customHeight="1" x14ac:dyDescent="0.25">
      <c r="A569" s="286"/>
      <c r="B569" s="319" t="s">
        <v>317</v>
      </c>
      <c r="C569" s="319"/>
      <c r="D569" s="319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VLOOKUP(E570,IN_02_26!$B$8:$E$635,4,FALSE)</f>
        <v>3716666.8833454098</v>
      </c>
      <c r="G570" s="293"/>
      <c r="H570" s="295" t="s">
        <v>4</v>
      </c>
    </row>
    <row r="571" spans="1:8" ht="15" customHeight="1" x14ac:dyDescent="0.25">
      <c r="A571" s="286"/>
      <c r="B571" s="319" t="s">
        <v>315</v>
      </c>
      <c r="C571" s="319"/>
      <c r="D571" s="319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VLOOKUP(E572,IN_02_26!$B$8:$E$635,4,FALSE)</f>
        <v>4353.064046301537</v>
      </c>
      <c r="G572" s="293"/>
      <c r="H572" s="295" t="s">
        <v>3</v>
      </c>
    </row>
    <row r="573" spans="1:8" ht="15" customHeight="1" x14ac:dyDescent="0.25">
      <c r="A573" s="286"/>
      <c r="B573" s="319" t="s">
        <v>313</v>
      </c>
      <c r="C573" s="319"/>
      <c r="D573" s="319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VLOOKUP(E574,IN_02_26!$B$8:$E$635,4,FALSE)</f>
        <v>4433188.9531995403</v>
      </c>
      <c r="G574" s="293"/>
      <c r="H574" s="295" t="s">
        <v>311</v>
      </c>
    </row>
    <row r="575" spans="1:8" ht="15" customHeight="1" x14ac:dyDescent="0.25">
      <c r="A575" s="286"/>
      <c r="B575" s="319" t="s">
        <v>2014</v>
      </c>
      <c r="C575" s="319"/>
      <c r="D575" s="319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VLOOKUP(E576,IN_02_26!$B$8:$E$635,4,FALSE)</f>
        <v>17956.539531204773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VLOOKUP(E577,IN_02_26!$B$8:$E$635,4,FALSE)</f>
        <v>4368.5780522327859</v>
      </c>
      <c r="G577" s="293"/>
      <c r="H577" s="295" t="s">
        <v>117</v>
      </c>
    </row>
    <row r="578" spans="1:8" ht="15" customHeight="1" x14ac:dyDescent="0.25">
      <c r="A578" s="286"/>
      <c r="B578" s="319" t="s">
        <v>308</v>
      </c>
      <c r="C578" s="319"/>
      <c r="D578" s="319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VLOOKUP(E579,IN_02_26!$B$8:$E$635,4,FALSE)</f>
        <v>39082922.576022476</v>
      </c>
      <c r="G579" s="293"/>
      <c r="H579" s="295" t="s">
        <v>2</v>
      </c>
    </row>
    <row r="580" spans="1:8" ht="15" customHeight="1" x14ac:dyDescent="0.25">
      <c r="A580" s="286"/>
      <c r="B580" s="319" t="s">
        <v>306</v>
      </c>
      <c r="C580" s="319"/>
      <c r="D580" s="319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VLOOKUP(E581,IN_02_26!$B$8:$E$635,4,FALSE)</f>
        <v>208517.31222510739</v>
      </c>
      <c r="G581" s="293"/>
      <c r="H581" s="295" t="s">
        <v>2</v>
      </c>
    </row>
    <row r="582" spans="1:8" ht="18" customHeight="1" x14ac:dyDescent="0.25">
      <c r="A582" s="320" t="s">
        <v>304</v>
      </c>
      <c r="B582" s="320"/>
      <c r="C582" s="320"/>
      <c r="D582" s="320"/>
      <c r="E582" s="319"/>
      <c r="F582" s="319"/>
      <c r="G582" s="319"/>
      <c r="H582" s="319"/>
    </row>
    <row r="583" spans="1:8" ht="26.25" customHeight="1" x14ac:dyDescent="0.25">
      <c r="A583" s="286"/>
      <c r="B583" s="319" t="s">
        <v>2015</v>
      </c>
      <c r="C583" s="319"/>
      <c r="D583" s="319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VLOOKUP(E584,IN_02_26!$B$8:$E$635,4,FALSE)</f>
        <v>127348.40293680776</v>
      </c>
      <c r="G584" s="293"/>
      <c r="H584" s="295" t="s">
        <v>2</v>
      </c>
    </row>
    <row r="585" spans="1:8" ht="15" customHeight="1" x14ac:dyDescent="0.25">
      <c r="A585" s="286"/>
      <c r="B585" s="319" t="s">
        <v>302</v>
      </c>
      <c r="C585" s="319"/>
      <c r="D585" s="319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VLOOKUP(E586,IN_02_26!$B$8:$E$635,4,FALSE)</f>
        <v>11873.839160382937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VLOOKUP(E587,IN_02_26!$B$8:$E$635,4,FALSE)</f>
        <v>11644.588163844794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VLOOKUP(E588,IN_02_26!$B$8:$E$635,4,FALSE)</f>
        <v>12447.59077847062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VLOOKUP(E589,IN_02_26!$B$8:$E$635,4,FALSE)</f>
        <v>14019.615819023093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VLOOKUP(E590,IN_02_26!$B$8:$E$635,4,FALSE)</f>
        <v>3255.721958650518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VLOOKUP(E591,IN_02_26!$B$8:$E$635,4,FALSE)</f>
        <v>2771.8648976772429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VLOOKUP(E592,IN_02_26!$B$8:$E$635,4,FALSE)</f>
        <v>2276.5183605949987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VLOOKUP(E593,IN_02_26!$B$8:$E$635,4,FALSE)</f>
        <v>2364.730784500237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VLOOKUP(E594,IN_02_26!$B$8:$E$635,4,FALSE)</f>
        <v>4558.6257094842358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VLOOKUP(E595,IN_02_26!$B$8:$E$635,4,FALSE)</f>
        <v>1549.5183412891577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VLOOKUP(E596,IN_02_26!$B$8:$E$635,4,FALSE)</f>
        <v>3502.3858621730269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VLOOKUP(E597,IN_02_26!$B$8:$E$635,4,FALSE)</f>
        <v>3370.9128456349526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VLOOKUP(E598,IN_02_26!$B$8:$E$635,4,FALSE)</f>
        <v>3999.9227966473159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VLOOKUP(E599,IN_02_26!$B$8:$E$635,4,FALSE)</f>
        <v>10979.981088252478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VLOOKUP(E600,IN_02_26!$B$8:$E$635,4,FALSE)</f>
        <v>10046.001470400135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VLOOKUP(E601,IN_02_26!$B$8:$E$635,4,FALSE)</f>
        <v>12364.124005576465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VLOOKUP(E602,IN_02_26!$B$8:$E$635,4,FALSE)</f>
        <v>12900.11143483778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VLOOKUP(E603,IN_02_26!$B$8:$E$635,4,FALSE)</f>
        <v>20789.882501363747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VLOOKUP(E604,IN_02_26!$B$8:$E$635,4,FALSE)</f>
        <v>280.73921757928679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VLOOKUP(E605,IN_02_26!$B$8:$E$635,4,FALSE)</f>
        <v>832.88496839800484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VLOOKUP(E606,IN_02_26!$B$8:$E$635,4,FALSE)</f>
        <v>5703.6167178223441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VLOOKUP(E607,IN_02_26!$B$8:$E$635,4,FALSE)</f>
        <v>654674.7952420091</v>
      </c>
      <c r="G607" s="293"/>
      <c r="H607" s="295" t="s">
        <v>4</v>
      </c>
    </row>
    <row r="608" spans="1:8" ht="15" customHeight="1" x14ac:dyDescent="0.25">
      <c r="A608" s="286"/>
      <c r="B608" s="319" t="s">
        <v>279</v>
      </c>
      <c r="C608" s="319"/>
      <c r="D608" s="319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VLOOKUP(E609,IN_02_26!$B$8:$E$635,4,FALSE)</f>
        <v>20852.78851983968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VLOOKUP(E610,IN_02_26!$B$8:$E$635,4,FALSE)</f>
        <v>15712.610315125936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VLOOKUP(E611,IN_02_26!$B$8:$E$635,4,FALSE)</f>
        <v>6886.510470675822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VLOOKUP(E612,IN_02_26!$B$8:$E$635,4,FALSE)</f>
        <v>8128.1369759785393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VLOOKUP(E613,IN_02_26!$B$8:$E$635,4,FALSE)</f>
        <v>24235.933904228717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VLOOKUP(E614,IN_02_26!$B$8:$E$635,4,FALSE)</f>
        <v>110167.24911447782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VLOOKUP(E615,IN_02_26!$B$8:$E$635,4,FALSE)</f>
        <v>136057.90726922161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VLOOKUP(E616,IN_02_26!$B$8:$E$635,4,FALSE)</f>
        <v>9390.6363700297497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VLOOKUP(E617,IN_02_26!$B$8:$E$635,4,FALSE)</f>
        <v>26627.058147676693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VLOOKUP(E618,IN_02_26!$B$8:$E$635,4,FALSE)</f>
        <v>15940.87160241811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VLOOKUP(E619,IN_02_26!$B$8:$E$635,4,FALSE)</f>
        <v>14815.190925738927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VLOOKUP(E620,IN_02_26!$B$8:$E$635,4,FALSE)</f>
        <v>5536.1200762888902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VLOOKUP(E621,IN_02_26!$B$8:$E$635,4,FALSE)</f>
        <v>2089.6027236435052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VLOOKUP(E622,IN_02_26!$B$8:$E$635,4,FALSE)</f>
        <v>32920.59860659387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VLOOKUP(E623,IN_02_26!$B$8:$E$635,4,FALSE)</f>
        <v>482.4209049166999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VLOOKUP(E624,IN_02_26!$B$8:$E$635,4,FALSE)</f>
        <v>3342.2288907500924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VLOOKUP(E625,IN_02_26!$B$8:$E$635,4,FALSE)</f>
        <v>58668.790361660154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VLOOKUP(E626,IN_02_26!$B$8:$E$635,4,FALSE)</f>
        <v>1527.7394581419926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VLOOKUP(E627,IN_02_26!$B$8:$E$635,4,FALSE)</f>
        <v>12634.962129803289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VLOOKUP(E628,IN_02_26!$B$8:$E$635,4,FALSE)</f>
        <v>43700.781295313594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VLOOKUP(E629,IN_02_26!$B$8:$E$635,4,FALSE)</f>
        <v>228.46408978286294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VLOOKUP(E630,IN_02_26!$B$8:$E$635,4,FALSE)</f>
        <v>270.66225989244123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VLOOKUP(E631,IN_02_26!$B$8:$E$635,4,FALSE)</f>
        <v>1072.3253074925801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VLOOKUP(E632,IN_02_26!$B$8:$E$635,4,FALSE)</f>
        <v>703.96880986979329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VLOOKUP(E633,IN_02_26!$B$8:$E$635,4,FALSE)</f>
        <v>2191.6031184404628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VLOOKUP(E634,IN_02_26!$B$8:$E$635,4,FALSE)</f>
        <v>5940.1865579102505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VLOOKUP(E635,IN_02_26!$B$8:$E$635,4,FALSE)</f>
        <v>3199.7558139291618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VLOOKUP(E636,IN_02_26!$B$8:$E$635,4,FALSE)</f>
        <v>4528.2262771588594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VLOOKUP(E637,IN_02_26!$B$8:$E$635,4,FALSE)</f>
        <v>6558.5701127090933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VLOOKUP(E638,IN_02_26!$B$8:$E$635,4,FALSE)</f>
        <v>13969.284097231137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VLOOKUP(E639,IN_02_26!$B$8:$E$635,4,FALSE)</f>
        <v>1102.4083281321034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VLOOKUP(E640,IN_02_26!$B$8:$E$635,4,FALSE)</f>
        <v>8642.5742079492193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VLOOKUP(E641,IN_02_26!$B$8:$E$635,4,FALSE)</f>
        <v>10758.431133423252</v>
      </c>
      <c r="G641" s="293"/>
      <c r="H641" s="295" t="s">
        <v>2</v>
      </c>
    </row>
    <row r="642" spans="1:8" ht="15" customHeight="1" x14ac:dyDescent="0.25">
      <c r="A642" s="286"/>
      <c r="B642" s="319" t="s">
        <v>246</v>
      </c>
      <c r="C642" s="319"/>
      <c r="D642" s="319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VLOOKUP(E643,IN_02_26!$B$8:$E$635,4,FALSE)</f>
        <v>47685.935415520529</v>
      </c>
      <c r="G643" s="293"/>
      <c r="H643" s="295" t="s">
        <v>2</v>
      </c>
    </row>
    <row r="644" spans="1:8" ht="15" customHeight="1" x14ac:dyDescent="0.25">
      <c r="A644" s="286"/>
      <c r="B644" s="319" t="s">
        <v>244</v>
      </c>
      <c r="C644" s="319"/>
      <c r="D644" s="319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VLOOKUP(E645,IN_02_26!$B$8:$E$635,4,FALSE)</f>
        <v>136919.90359488231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VLOOKUP(E646,IN_02_26!$B$8:$E$635,4,FALSE)</f>
        <v>11716.386831474725</v>
      </c>
      <c r="G646" s="293"/>
      <c r="H646" s="295" t="s">
        <v>2</v>
      </c>
    </row>
    <row r="647" spans="1:8" ht="15" customHeight="1" x14ac:dyDescent="0.25">
      <c r="A647" s="286"/>
      <c r="B647" s="319" t="s">
        <v>242</v>
      </c>
      <c r="C647" s="319"/>
      <c r="D647" s="319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VLOOKUP(E648,IN_02_26!$B$8:$E$635,4,FALSE)</f>
        <v>163175.50572727705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VLOOKUP(E649,IN_02_26!$B$8:$E$635,4,FALSE)</f>
        <v>148013.94146817544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VLOOKUP(E650,IN_02_26!$B$8:$E$635,4,FALSE)</f>
        <v>120664.58552133384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VLOOKUP(E651,IN_02_26!$B$8:$E$635,4,FALSE)</f>
        <v>265088.12387352047</v>
      </c>
      <c r="G651" s="293"/>
      <c r="H651" s="295" t="s">
        <v>2</v>
      </c>
    </row>
    <row r="652" spans="1:8" ht="15" customHeight="1" x14ac:dyDescent="0.25">
      <c r="A652" s="286"/>
      <c r="B652" s="319" t="s">
        <v>237</v>
      </c>
      <c r="C652" s="319"/>
      <c r="D652" s="319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VLOOKUP(E653,IN_02_26!$B$8:$E$635,4,FALSE)</f>
        <v>96828.790051306831</v>
      </c>
      <c r="G653" s="293"/>
      <c r="H653" s="295" t="s">
        <v>2</v>
      </c>
    </row>
    <row r="654" spans="1:8" ht="15" customHeight="1" x14ac:dyDescent="0.25">
      <c r="A654" s="286"/>
      <c r="B654" s="319" t="s">
        <v>235</v>
      </c>
      <c r="C654" s="319"/>
      <c r="D654" s="319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VLOOKUP(E655,IN_02_26!$B$8:$E$635,4,FALSE)</f>
        <v>12251.435051070195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VLOOKUP(E656,IN_02_26!$B$8:$E$635,4,FALSE)</f>
        <v>13204.583567955211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VLOOKUP(E657,IN_02_26!$B$8:$E$635,4,FALSE)</f>
        <v>15502.150628377747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VLOOKUP(E658,IN_02_26!$B$8:$E$635,4,FALSE)</f>
        <v>18906.166106942488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VLOOKUP(E659,IN_02_26!$B$8:$E$635,4,FALSE)</f>
        <v>20888.65172814074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VLOOKUP(E660,IN_02_26!$B$8:$E$635,4,FALSE)</f>
        <v>12696.531819933418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VLOOKUP(E661,IN_02_26!$B$8:$E$635,4,FALSE)</f>
        <v>30303.235035363017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VLOOKUP(E662,IN_02_26!$B$8:$E$635,4,FALSE)</f>
        <v>10078.645174828467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VLOOKUP(E663,IN_02_26!$B$8:$E$635,4,FALSE)</f>
        <v>20842.096205573594</v>
      </c>
      <c r="G663" s="293"/>
      <c r="H663" s="295" t="s">
        <v>2</v>
      </c>
    </row>
    <row r="664" spans="1:8" ht="15" customHeight="1" x14ac:dyDescent="0.25">
      <c r="A664" s="286"/>
      <c r="B664" s="319" t="s">
        <v>225</v>
      </c>
      <c r="C664" s="319"/>
      <c r="D664" s="319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VLOOKUP(E665,IN_02_26!$B$8:$E$635,4,FALSE)</f>
        <v>129903.76192295768</v>
      </c>
      <c r="G665" s="293"/>
      <c r="H665" s="295" t="s">
        <v>2</v>
      </c>
    </row>
    <row r="666" spans="1:8" ht="15" customHeight="1" x14ac:dyDescent="0.25">
      <c r="A666" s="286"/>
      <c r="B666" s="319" t="s">
        <v>223</v>
      </c>
      <c r="C666" s="319"/>
      <c r="D666" s="319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VLOOKUP(E667,IN_02_26!$B$8:$E$635,4,FALSE)</f>
        <v>258632.3160785154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VLOOKUP(E668,IN_02_26!$B$8:$E$635,4,FALSE)</f>
        <v>494957.62437888089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VLOOKUP(E669,IN_02_26!$B$8:$E$635,4,FALSE)</f>
        <v>2889110.8946413649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VLOOKUP(E670,IN_02_26!$B$8:$E$635,4,FALSE)</f>
        <v>3645378.1582386652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VLOOKUP(E671,IN_02_26!$B$8:$E$635,4,FALSE)</f>
        <v>4498.3308685189249</v>
      </c>
      <c r="G671" s="293"/>
      <c r="H671" s="295" t="s">
        <v>3</v>
      </c>
    </row>
    <row r="672" spans="1:8" ht="15" customHeight="1" x14ac:dyDescent="0.25">
      <c r="A672" s="286"/>
      <c r="B672" s="319" t="s">
        <v>217</v>
      </c>
      <c r="C672" s="319"/>
      <c r="D672" s="319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VLOOKUP(E673,IN_02_26!$B$8:$E$635,4,FALSE)</f>
        <v>127828.81586193568</v>
      </c>
      <c r="G673" s="293"/>
      <c r="H673" s="295" t="s">
        <v>2</v>
      </c>
    </row>
    <row r="674" spans="1:8" ht="15" customHeight="1" x14ac:dyDescent="0.25">
      <c r="A674" s="286"/>
      <c r="B674" s="319" t="s">
        <v>215</v>
      </c>
      <c r="C674" s="319"/>
      <c r="D674" s="319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VLOOKUP(E675,IN_02_26!$B$8:$E$635,4,FALSE)</f>
        <v>76463.299991840555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VLOOKUP(E676,IN_02_26!$B$8:$E$635,4,FALSE)</f>
        <v>9653.0601122560911</v>
      </c>
      <c r="G676" s="293"/>
      <c r="H676" s="295" t="s">
        <v>2</v>
      </c>
    </row>
    <row r="677" spans="1:8" ht="15" customHeight="1" x14ac:dyDescent="0.25">
      <c r="A677" s="286"/>
      <c r="B677" s="319" t="s">
        <v>212</v>
      </c>
      <c r="C677" s="319"/>
      <c r="D677" s="319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VLOOKUP(E678,IN_02_26!$B$8:$E$635,4,FALSE)</f>
        <v>177304.62374720871</v>
      </c>
      <c r="G678" s="293"/>
      <c r="H678" s="295" t="s">
        <v>2</v>
      </c>
    </row>
    <row r="679" spans="1:8" ht="18" customHeight="1" x14ac:dyDescent="0.25">
      <c r="A679" s="320" t="s">
        <v>210</v>
      </c>
      <c r="B679" s="320"/>
      <c r="C679" s="320"/>
      <c r="D679" s="320"/>
      <c r="E679" s="319"/>
      <c r="F679" s="319"/>
      <c r="G679" s="319"/>
      <c r="H679" s="319"/>
    </row>
    <row r="680" spans="1:8" ht="26.25" customHeight="1" x14ac:dyDescent="0.25">
      <c r="A680" s="286"/>
      <c r="B680" s="319" t="s">
        <v>209</v>
      </c>
      <c r="C680" s="319"/>
      <c r="D680" s="319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VLOOKUP(E681,IN_02_26!$B$8:$E$635,4,FALSE)</f>
        <v>4997.0471184132721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VLOOKUP(E682,IN_02_26!$B$8:$E$635,4,FALSE)</f>
        <v>5324.9782638498573</v>
      </c>
      <c r="G682" s="293"/>
      <c r="H682" s="295" t="s">
        <v>3</v>
      </c>
    </row>
    <row r="683" spans="1:8" ht="26.25" customHeight="1" x14ac:dyDescent="0.25">
      <c r="A683" s="286"/>
      <c r="B683" s="319" t="s">
        <v>206</v>
      </c>
      <c r="C683" s="319"/>
      <c r="D683" s="319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VLOOKUP(E684,IN_02_26!$B$8:$E$635,4,FALSE)</f>
        <v>6619.3776527691743</v>
      </c>
      <c r="G684" s="293"/>
      <c r="H684" s="295" t="s">
        <v>3</v>
      </c>
    </row>
    <row r="685" spans="1:8" ht="26.25" customHeight="1" x14ac:dyDescent="0.25">
      <c r="A685" s="286"/>
      <c r="B685" s="319" t="s">
        <v>204</v>
      </c>
      <c r="C685" s="319"/>
      <c r="D685" s="319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VLOOKUP(E686,IN_02_26!$B$8:$E$635,4,FALSE)</f>
        <v>8729.4964620909814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VLOOKUP(E687,IN_02_26!$B$8:$E$635,4,FALSE)</f>
        <v>15849.134009482725</v>
      </c>
      <c r="G687" s="293"/>
      <c r="H687" s="295" t="s">
        <v>3</v>
      </c>
    </row>
    <row r="688" spans="1:8" ht="18" customHeight="1" x14ac:dyDescent="0.25">
      <c r="A688" s="320" t="s">
        <v>201</v>
      </c>
      <c r="B688" s="320"/>
      <c r="C688" s="320"/>
      <c r="D688" s="320"/>
      <c r="E688" s="319"/>
      <c r="F688" s="319"/>
      <c r="G688" s="319"/>
      <c r="H688" s="319"/>
    </row>
    <row r="689" spans="1:8" ht="15" customHeight="1" x14ac:dyDescent="0.25">
      <c r="A689" s="286"/>
      <c r="B689" s="319" t="s">
        <v>200</v>
      </c>
      <c r="C689" s="319"/>
      <c r="D689" s="319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VLOOKUP(E690,IN_02_26!$B$8:$E$635,4,FALSE)</f>
        <v>1101.8027123513345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VLOOKUP(E691,IN_02_26!$B$8:$E$635,4,FALSE)</f>
        <v>2845.5736547234815</v>
      </c>
      <c r="G691" s="293"/>
      <c r="H691" s="295" t="s">
        <v>2</v>
      </c>
    </row>
    <row r="692" spans="1:8" ht="26.25" customHeight="1" x14ac:dyDescent="0.25">
      <c r="A692" s="286"/>
      <c r="B692" s="319" t="s">
        <v>197</v>
      </c>
      <c r="C692" s="319"/>
      <c r="D692" s="319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VLOOKUP(E693,IN_02_26!$B$8:$E$635,4,FALSE)</f>
        <v>4793.3377582219655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VLOOKUP(E694,IN_02_26!$B$8:$E$635,4,FALSE)</f>
        <v>4039.247730792466</v>
      </c>
      <c r="G694" s="293"/>
      <c r="H694" s="295" t="s">
        <v>4</v>
      </c>
    </row>
    <row r="695" spans="1:8" ht="18" customHeight="1" x14ac:dyDescent="0.25">
      <c r="A695" s="320" t="s">
        <v>194</v>
      </c>
      <c r="B695" s="320"/>
      <c r="C695" s="320"/>
      <c r="D695" s="320"/>
      <c r="E695" s="319"/>
      <c r="F695" s="319"/>
      <c r="G695" s="319"/>
      <c r="H695" s="319"/>
    </row>
    <row r="696" spans="1:8" ht="15" customHeight="1" x14ac:dyDescent="0.25">
      <c r="A696" s="286"/>
      <c r="B696" s="319" t="s">
        <v>193</v>
      </c>
      <c r="C696" s="319"/>
      <c r="D696" s="319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VLOOKUP(E697,IN_02_26!$B$8:$E$635,4,FALSE)</f>
        <v>59131.981582735367</v>
      </c>
      <c r="G697" s="293"/>
      <c r="H697" s="295" t="s">
        <v>3</v>
      </c>
    </row>
    <row r="698" spans="1:8" ht="15" customHeight="1" x14ac:dyDescent="0.25">
      <c r="A698" s="286"/>
      <c r="B698" s="319" t="s">
        <v>191</v>
      </c>
      <c r="C698" s="319"/>
      <c r="D698" s="319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VLOOKUP(E699,IN_02_26!$B$8:$E$635,4,FALSE)</f>
        <v>19662.388897755605</v>
      </c>
      <c r="G699" s="293"/>
      <c r="H699" s="295" t="s">
        <v>3</v>
      </c>
    </row>
    <row r="700" spans="1:8" ht="15" customHeight="1" x14ac:dyDescent="0.25">
      <c r="A700" s="286"/>
      <c r="B700" s="319" t="s">
        <v>189</v>
      </c>
      <c r="C700" s="319"/>
      <c r="D700" s="319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VLOOKUP(E701,IN_02_26!$B$8:$E$635,4,FALSE)</f>
        <v>36424.344526120782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VLOOKUP(E702,IN_02_26!$B$8:$E$635,4,FALSE)</f>
        <v>30578.96699065312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VLOOKUP(E703,IN_02_26!$B$8:$E$635,4,FALSE)</f>
        <v>63093.196719713393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VLOOKUP(E704,IN_02_26!$B$8:$E$635,4,FALSE)</f>
        <v>63577.025605881594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VLOOKUP(E705,IN_02_26!$B$8:$E$635,4,FALSE)</f>
        <v>161965.25246715875</v>
      </c>
      <c r="G705" s="293"/>
      <c r="H705" s="295" t="s">
        <v>3</v>
      </c>
    </row>
    <row r="706" spans="1:8" ht="21" customHeight="1" x14ac:dyDescent="0.25">
      <c r="A706" s="321" t="s">
        <v>183</v>
      </c>
      <c r="B706" s="321"/>
      <c r="C706" s="321"/>
      <c r="D706" s="321"/>
      <c r="E706" s="321"/>
      <c r="F706" s="321"/>
      <c r="G706" s="321"/>
      <c r="H706" s="321"/>
    </row>
    <row r="707" spans="1:8" ht="26.25" customHeight="1" x14ac:dyDescent="0.25">
      <c r="A707" s="320" t="s">
        <v>182</v>
      </c>
      <c r="B707" s="320"/>
      <c r="C707" s="320"/>
      <c r="D707" s="320"/>
      <c r="E707" s="319"/>
      <c r="F707" s="319"/>
      <c r="G707" s="319"/>
      <c r="H707" s="319"/>
    </row>
    <row r="708" spans="1:8" ht="15" customHeight="1" x14ac:dyDescent="0.25">
      <c r="A708" s="286"/>
      <c r="B708" s="319" t="s">
        <v>181</v>
      </c>
      <c r="C708" s="319"/>
      <c r="D708" s="319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VLOOKUP(E709,IN_02_26!$B$8:$E$635,4,FALSE)</f>
        <v>9853.8300666666673</v>
      </c>
      <c r="G709" s="293"/>
      <c r="H709" s="295" t="s">
        <v>52</v>
      </c>
    </row>
    <row r="710" spans="1:8" ht="15" customHeight="1" x14ac:dyDescent="0.25">
      <c r="A710" s="286"/>
      <c r="B710" s="319" t="s">
        <v>179</v>
      </c>
      <c r="C710" s="319"/>
      <c r="D710" s="319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VLOOKUP(E711,IN_02_26!$B$8:$E$635,4,FALSE)</f>
        <v>8351.6921818181781</v>
      </c>
      <c r="G711" s="293"/>
      <c r="H711" s="295" t="s">
        <v>52</v>
      </c>
    </row>
    <row r="712" spans="1:8" ht="15" customHeight="1" x14ac:dyDescent="0.25">
      <c r="A712" s="286"/>
      <c r="B712" s="319" t="s">
        <v>176</v>
      </c>
      <c r="C712" s="319"/>
      <c r="D712" s="319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VLOOKUP(E713,IN_02_26!$B$8:$E$635,4,FALSE)</f>
        <v>11404.899636363636</v>
      </c>
      <c r="G713" s="293"/>
      <c r="H713" s="295" t="s">
        <v>52</v>
      </c>
    </row>
    <row r="714" spans="1:8" ht="30" customHeight="1" x14ac:dyDescent="0.25">
      <c r="A714" s="286"/>
      <c r="B714" s="319" t="s">
        <v>173</v>
      </c>
      <c r="C714" s="319"/>
      <c r="D714" s="319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VLOOKUP(E715,IN_02_26!$B$8:$E$635,4,FALSE)</f>
        <v>9018.2739781818182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VLOOKUP(E716,IN_02_26!$B$8:$E$635,4,FALSE)</f>
        <v>10399.557085454544</v>
      </c>
      <c r="G716" s="293"/>
      <c r="H716" s="295" t="s">
        <v>52</v>
      </c>
    </row>
    <row r="717" spans="1:8" ht="15" customHeight="1" x14ac:dyDescent="0.25">
      <c r="A717" s="286"/>
      <c r="B717" s="319" t="s">
        <v>170</v>
      </c>
      <c r="C717" s="319"/>
      <c r="D717" s="319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VLOOKUP(E718,IN_02_26!$B$8:$E$635,4,FALSE)</f>
        <v>9057.890290909103</v>
      </c>
      <c r="G718" s="293"/>
      <c r="H718" s="295" t="s">
        <v>52</v>
      </c>
    </row>
    <row r="719" spans="1:8" ht="15" customHeight="1" x14ac:dyDescent="0.25">
      <c r="A719" s="286"/>
      <c r="B719" s="319" t="s">
        <v>168</v>
      </c>
      <c r="C719" s="319"/>
      <c r="D719" s="319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VLOOKUP(E720,IN_02_26!$B$8:$E$635,4,FALSE)</f>
        <v>9804.8983818181769</v>
      </c>
      <c r="G720" s="293"/>
      <c r="H720" s="295" t="s">
        <v>52</v>
      </c>
    </row>
    <row r="721" spans="1:8" ht="15" customHeight="1" x14ac:dyDescent="0.25">
      <c r="A721" s="286"/>
      <c r="B721" s="319" t="s">
        <v>166</v>
      </c>
      <c r="C721" s="319"/>
      <c r="D721" s="319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VLOOKUP(E722,IN_02_26!$B$8:$E$635,4,FALSE)</f>
        <v>11404.899636363638</v>
      </c>
      <c r="G722" s="293"/>
      <c r="H722" s="295" t="s">
        <v>52</v>
      </c>
    </row>
    <row r="723" spans="1:8" ht="21" customHeight="1" x14ac:dyDescent="0.25">
      <c r="A723" s="321" t="s">
        <v>164</v>
      </c>
      <c r="B723" s="321"/>
      <c r="C723" s="321"/>
      <c r="D723" s="321"/>
      <c r="E723" s="321"/>
      <c r="F723" s="321"/>
      <c r="G723" s="321"/>
      <c r="H723" s="321"/>
    </row>
    <row r="724" spans="1:8" ht="18" customHeight="1" x14ac:dyDescent="0.25">
      <c r="A724" s="320" t="s">
        <v>163</v>
      </c>
      <c r="B724" s="320"/>
      <c r="C724" s="320"/>
      <c r="D724" s="320"/>
      <c r="E724" s="319"/>
      <c r="F724" s="319"/>
      <c r="G724" s="319"/>
      <c r="H724" s="319"/>
    </row>
    <row r="725" spans="1:8" ht="26.25" customHeight="1" x14ac:dyDescent="0.25">
      <c r="A725" s="286"/>
      <c r="B725" s="319" t="s">
        <v>162</v>
      </c>
      <c r="C725" s="319"/>
      <c r="D725" s="319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VLOOKUP(E726,IN_02_26!$B$8:$E$635,4,FALSE)</f>
        <v>560604204.68572032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VLOOKUP(E727,IN_02_26!$B$8:$E$635,4,FALSE)</f>
        <v>614728458.10268521</v>
      </c>
      <c r="G727" s="293"/>
      <c r="H727" s="295" t="s">
        <v>2</v>
      </c>
    </row>
    <row r="728" spans="1:8" ht="15" customHeight="1" x14ac:dyDescent="0.25">
      <c r="A728" s="286"/>
      <c r="B728" s="319" t="s">
        <v>2016</v>
      </c>
      <c r="C728" s="319"/>
      <c r="D728" s="319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VLOOKUP(E729,IN_02_26!$B$8:$E$635,4,FALSE)</f>
        <v>11319390.155352993</v>
      </c>
      <c r="G729" s="293"/>
      <c r="H729" s="295" t="s">
        <v>2</v>
      </c>
    </row>
    <row r="730" spans="1:8" ht="30" customHeight="1" x14ac:dyDescent="0.25">
      <c r="A730" s="286"/>
      <c r="B730" s="319" t="s">
        <v>158</v>
      </c>
      <c r="C730" s="319"/>
      <c r="D730" s="319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VLOOKUP(E731,IN_02_26!$B$8:$E$635,4,FALSE)</f>
        <v>76703276.610207886</v>
      </c>
      <c r="G731" s="293"/>
      <c r="H731" s="295" t="s">
        <v>2</v>
      </c>
    </row>
    <row r="732" spans="1:8" ht="15" customHeight="1" x14ac:dyDescent="0.25">
      <c r="A732" s="286"/>
      <c r="B732" s="319" t="s">
        <v>2017</v>
      </c>
      <c r="C732" s="319"/>
      <c r="D732" s="319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VLOOKUP(E733,IN_02_26!$B$8:$E$635,4,FALSE)</f>
        <v>1327736.4475208081</v>
      </c>
      <c r="G733" s="293"/>
      <c r="H733" s="295" t="s">
        <v>2</v>
      </c>
    </row>
    <row r="734" spans="1:8" ht="15" customHeight="1" x14ac:dyDescent="0.25">
      <c r="A734" s="286"/>
      <c r="B734" s="319" t="s">
        <v>2018</v>
      </c>
      <c r="C734" s="319"/>
      <c r="D734" s="319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VLOOKUP(E735,IN_02_26!$B$8:$E$635,4,FALSE)</f>
        <v>237398149.58019328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VLOOKUP(E736,IN_02_26!$B$8:$E$635,4,FALSE)</f>
        <v>421664557.95146251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VLOOKUP(E737,IN_02_26!$B$8:$E$635,4,FALSE)</f>
        <v>127242.14596976971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VLOOKUP(E738,IN_02_26!$B$8:$E$635,4,FALSE)</f>
        <v>746017569.27621317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VLOOKUP(E739,IN_02_26!$B$8:$E$635,4,FALSE)</f>
        <v>851282950.35948622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VLOOKUP(E740,IN_02_26!$B$8:$E$635,4,FALSE)</f>
        <v>77169254.5360737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VLOOKUP(E741,IN_02_26!$B$8:$E$635,4,FALSE)</f>
        <v>408232931.52287346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VLOOKUP(E742,IN_02_26!$B$8:$E$635,4,FALSE)</f>
        <v>450232500.74626523</v>
      </c>
      <c r="G742" s="293"/>
      <c r="H742" s="295" t="s">
        <v>2</v>
      </c>
    </row>
    <row r="743" spans="1:9" ht="15" customHeight="1" x14ac:dyDescent="0.25">
      <c r="A743" s="286"/>
      <c r="B743" s="319" t="s">
        <v>147</v>
      </c>
      <c r="C743" s="319"/>
      <c r="D743" s="319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VLOOKUP(E744,IN_02_26!$B$8:$E$635,4,FALSE)</f>
        <v>74828775.356101796</v>
      </c>
      <c r="G744" s="293"/>
      <c r="H744" s="295" t="s">
        <v>2</v>
      </c>
    </row>
    <row r="745" spans="1:9" ht="15" customHeight="1" x14ac:dyDescent="0.25">
      <c r="A745" s="286"/>
      <c r="B745" s="319" t="s">
        <v>145</v>
      </c>
      <c r="C745" s="319"/>
      <c r="D745" s="319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VLOOKUP(E746,IN_02_26!$B$8:$E$635,4,FALSE)</f>
        <v>724664.64364069677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VLOOKUP(E747,IN_02_26!$B$8:$E$635,4,FALSE)</f>
        <v>56236.296323514798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VLOOKUP(E748,IN_02_26!$B$8:$E$635,4,FALSE)</f>
        <v>75191.442688781302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VLOOKUP(E749,IN_02_26!$B$8:$E$635,4,FALSE)</f>
        <v>8466.4627912613469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VLOOKUP(E750,IN_02_26!$B$8:$E$635,4,FALSE)</f>
        <v>19164.336736315428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VLOOKUP(E751,IN_02_26!$B$8:$E$635,4,FALSE)</f>
        <v>3470.7416743970261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VLOOKUP(E752,IN_02_26!$B$8:$E$635,4,FALSE)</f>
        <v>8431.7792026474381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VLOOKUP(E753,IN_02_26!$B$8:$E$635,4,FALSE)</f>
        <v>215.64479622627479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VLOOKUP(E754,IN_02_26!$B$8:$E$635,4,FALSE)</f>
        <v>258877.5638234216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VLOOKUP(E755,IN_02_26!$B$8:$E$635,4,FALSE)</f>
        <v>296207.28143262793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VLOOKUP(E756,IN_02_26!$B$8:$E$635,4,FALSE)</f>
        <v>466667.04271537595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VLOOKUP(E757,IN_02_26!$B$8:$E$635,4,FALSE)</f>
        <v>25133.531192975424</v>
      </c>
      <c r="G757" s="293"/>
      <c r="H757" s="295" t="s">
        <v>2</v>
      </c>
    </row>
    <row r="758" spans="1:8" ht="15" customHeight="1" x14ac:dyDescent="0.25">
      <c r="A758" s="286"/>
      <c r="B758" s="319" t="s">
        <v>132</v>
      </c>
      <c r="C758" s="319"/>
      <c r="D758" s="319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VLOOKUP(E759,IN_02_26!$B$8:$E$635,4,FALSE)</f>
        <v>1063521.9388290506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VLOOKUP(E760,IN_02_26!$B$8:$E$635,4,FALSE)</f>
        <v>1145167.2403343502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VLOOKUP(E761,IN_02_26!$B$8:$E$635,4,FALSE)</f>
        <v>1151245.8022593802</v>
      </c>
      <c r="G761" s="293"/>
      <c r="H761" s="295" t="s">
        <v>2</v>
      </c>
    </row>
    <row r="762" spans="1:8" ht="15" customHeight="1" x14ac:dyDescent="0.25">
      <c r="A762" s="286"/>
      <c r="B762" s="319" t="s">
        <v>128</v>
      </c>
      <c r="C762" s="319"/>
      <c r="D762" s="319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VLOOKUP(E763,IN_02_26!$B$8:$E$635,4,FALSE)</f>
        <v>68235860.064851597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VLOOKUP(E764,IN_02_26!$B$8:$E$635,4,FALSE)</f>
        <v>20247612.069422971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VLOOKUP(E765,IN_02_26!$B$8:$E$635,4,FALSE)</f>
        <v>19457116.389210556</v>
      </c>
      <c r="G765" s="293"/>
      <c r="H765" s="295" t="s">
        <v>2</v>
      </c>
    </row>
    <row r="766" spans="1:8" ht="15" customHeight="1" x14ac:dyDescent="0.25">
      <c r="A766" s="286"/>
      <c r="B766" s="319" t="s">
        <v>124</v>
      </c>
      <c r="C766" s="319"/>
      <c r="D766" s="319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VLOOKUP(E767,IN_02_26!$B$8:$E$635,4,FALSE)</f>
        <v>1981.7886993050627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VLOOKUP(E768,IN_02_26!$B$8:$E$635,4,FALSE)</f>
        <v>1667.522697525987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VLOOKUP(E769,IN_02_26!$B$8:$E$635,4,FALSE)</f>
        <v>3058.5177824993202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VLOOKUP(E770,IN_02_26!$B$8:$E$635,4,FALSE)</f>
        <v>2139.6367771550772</v>
      </c>
      <c r="G770" s="293"/>
      <c r="H770" s="295" t="s">
        <v>117</v>
      </c>
    </row>
    <row r="771" spans="1:8" ht="15" customHeight="1" x14ac:dyDescent="0.25">
      <c r="A771" s="286"/>
      <c r="B771" s="319" t="s">
        <v>116</v>
      </c>
      <c r="C771" s="319"/>
      <c r="D771" s="319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VLOOKUP(E772,IN_02_26!$B$8:$E$635,4,FALSE)</f>
        <v>111089998.46215995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VLOOKUP(E773,IN_02_26!$B$8:$E$635,4,FALSE)</f>
        <v>97170.588816773336</v>
      </c>
      <c r="G773" s="293"/>
      <c r="H773" s="295" t="s">
        <v>52</v>
      </c>
    </row>
    <row r="774" spans="1:8" ht="15" customHeight="1" x14ac:dyDescent="0.25">
      <c r="A774" s="286"/>
      <c r="B774" s="319" t="s">
        <v>112</v>
      </c>
      <c r="C774" s="319"/>
      <c r="D774" s="319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VLOOKUP(E775,IN_02_26!$B$8:$E$635,4,FALSE)</f>
        <v>134935371.00498447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VLOOKUP(E776,IN_02_26!$B$8:$E$635,4,FALSE)</f>
        <v>194034946.98212934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VLOOKUP(E777,IN_02_26!$B$8:$E$635,4,FALSE)</f>
        <v>139298219.43345925</v>
      </c>
      <c r="G777" s="293"/>
      <c r="H777" s="295" t="s">
        <v>2</v>
      </c>
    </row>
    <row r="778" spans="1:8" ht="15" customHeight="1" x14ac:dyDescent="0.25">
      <c r="A778" s="286"/>
      <c r="B778" s="319" t="s">
        <v>108</v>
      </c>
      <c r="C778" s="319"/>
      <c r="D778" s="319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VLOOKUP(E779,IN_02_26!$B$8:$E$635,4,FALSE)</f>
        <v>1753816.5867623752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VLOOKUP(E780,IN_02_26!$B$8:$E$635,4,FALSE)</f>
        <v>224474.27717688834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VLOOKUP(E781,IN_02_26!$B$8:$E$635,4,FALSE)</f>
        <v>77836.936543343792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VLOOKUP(E782,IN_02_26!$B$8:$E$635,4,FALSE)</f>
        <v>6659933.6254823366</v>
      </c>
      <c r="G782" s="293"/>
      <c r="H782" s="295" t="s">
        <v>2</v>
      </c>
    </row>
    <row r="783" spans="1:8" ht="26.25" customHeight="1" x14ac:dyDescent="0.25">
      <c r="A783" s="286"/>
      <c r="B783" s="319" t="s">
        <v>103</v>
      </c>
      <c r="C783" s="319"/>
      <c r="D783" s="319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VLOOKUP(E784,IN_02_26!$B$8:$E$635,4,FALSE)</f>
        <v>255285.93631986386</v>
      </c>
      <c r="G784" s="293"/>
      <c r="H784" s="295" t="s">
        <v>2</v>
      </c>
    </row>
    <row r="785" spans="1:9" ht="15" customHeight="1" x14ac:dyDescent="0.25">
      <c r="A785" s="286"/>
      <c r="B785" s="319" t="s">
        <v>2019</v>
      </c>
      <c r="C785" s="319"/>
      <c r="D785" s="319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VLOOKUP(E786,IN_02_26!$B$8:$E$635,4,FALSE)</f>
        <v>206950.1334216031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9" t="s">
        <v>100</v>
      </c>
      <c r="C787" s="319"/>
      <c r="D787" s="319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VLOOKUP(E788,IN_02_26!$B$8:$E$635,4,FALSE)</f>
        <v>47297423.870471343</v>
      </c>
      <c r="G788" s="293"/>
      <c r="H788" s="295" t="s">
        <v>2</v>
      </c>
    </row>
    <row r="789" spans="1:9" ht="15" customHeight="1" x14ac:dyDescent="0.25">
      <c r="A789" s="286"/>
      <c r="B789" s="319" t="s">
        <v>98</v>
      </c>
      <c r="C789" s="319"/>
      <c r="D789" s="319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VLOOKUP(E790,IN_02_26!$B$8:$E$635,4,FALSE)</f>
        <v>1094992533.9742517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VLOOKUP(E791,IN_02_26!$B$8:$E$635,4,FALSE)</f>
        <v>227943.42223333311</v>
      </c>
      <c r="G791" s="293"/>
      <c r="H791" s="295" t="s">
        <v>52</v>
      </c>
    </row>
    <row r="792" spans="1:9" ht="26.25" customHeight="1" x14ac:dyDescent="0.25">
      <c r="A792" s="286"/>
      <c r="B792" s="319" t="s">
        <v>94</v>
      </c>
      <c r="C792" s="319"/>
      <c r="D792" s="319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VLOOKUP(E793,IN_02_26!$B$8:$E$635,4,FALSE)</f>
        <v>23548059.70059431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VLOOKUP(E794,IN_02_26!$B$8:$E$635,4,FALSE)</f>
        <v>77106538.445232004</v>
      </c>
      <c r="G794" s="293"/>
      <c r="H794" s="295" t="s">
        <v>2</v>
      </c>
    </row>
    <row r="795" spans="1:9" ht="26.25" customHeight="1" x14ac:dyDescent="0.25">
      <c r="A795" s="286"/>
      <c r="B795" s="319" t="s">
        <v>91</v>
      </c>
      <c r="C795" s="319"/>
      <c r="D795" s="319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VLOOKUP(E796,IN_02_26!$B$8:$E$635,4,FALSE)</f>
        <v>1256071689.9801369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VLOOKUP(E797,IN_02_26!$B$8:$E$635,4,FALSE)</f>
        <v>224526.4079334595</v>
      </c>
      <c r="G797" s="293"/>
      <c r="H797" s="295" t="s">
        <v>52</v>
      </c>
    </row>
    <row r="798" spans="1:9" ht="15" customHeight="1" x14ac:dyDescent="0.25">
      <c r="A798" s="286"/>
      <c r="B798" s="319" t="s">
        <v>87</v>
      </c>
      <c r="C798" s="319"/>
      <c r="D798" s="319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VLOOKUP(E799,IN_02_26!$B$8:$E$635,4,FALSE)</f>
        <v>7714768.5898792688</v>
      </c>
      <c r="G799" s="293"/>
      <c r="H799" s="295" t="s">
        <v>2</v>
      </c>
    </row>
    <row r="800" spans="1:9" ht="15" customHeight="1" x14ac:dyDescent="0.25">
      <c r="A800" s="286"/>
      <c r="B800" s="319" t="s">
        <v>86</v>
      </c>
      <c r="C800" s="319"/>
      <c r="D800" s="319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VLOOKUP(E801,IN_02_26!$B$8:$E$635,4,FALSE)</f>
        <v>292357927.48971397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VLOOKUP(E802,IN_02_26!$B$8:$E$635,4,FALSE)</f>
        <v>69675.178470747138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VLOOKUP(E803,IN_02_26!$B$8:$E$635,4,FALSE)</f>
        <v>2246804313.007031</v>
      </c>
      <c r="G803" s="293"/>
      <c r="H803" s="295" t="s">
        <v>2</v>
      </c>
    </row>
    <row r="804" spans="1:9" ht="15" customHeight="1" x14ac:dyDescent="0.25">
      <c r="A804" s="286"/>
      <c r="B804" s="319" t="s">
        <v>82</v>
      </c>
      <c r="C804" s="319"/>
      <c r="D804" s="319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VLOOKUP(E805,IN_02_26!$B$8:$E$635,4,FALSE)</f>
        <v>32655515.452685248</v>
      </c>
      <c r="G805" s="293"/>
      <c r="H805" s="295" t="s">
        <v>2</v>
      </c>
    </row>
    <row r="806" spans="1:9" ht="15" customHeight="1" x14ac:dyDescent="0.25">
      <c r="A806" s="286"/>
      <c r="B806" s="319" t="s">
        <v>80</v>
      </c>
      <c r="C806" s="319"/>
      <c r="D806" s="319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VLOOKUP(E807,IN_02_26!$B$8:$E$635,4,FALSE)</f>
        <v>24763123.158964083</v>
      </c>
      <c r="G807" s="293"/>
      <c r="H807" s="295" t="s">
        <v>2</v>
      </c>
    </row>
    <row r="808" spans="1:9" ht="15" customHeight="1" x14ac:dyDescent="0.25">
      <c r="A808" s="286"/>
      <c r="B808" s="319" t="s">
        <v>78</v>
      </c>
      <c r="C808" s="319"/>
      <c r="D808" s="319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VLOOKUP(E809,IN_02_26!$B$8:$E$635,4,FALSE)</f>
        <v>825904180.88990128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VLOOKUP(E810,IN_02_26!$B$8:$E$635,4,FALSE)</f>
        <v>157937.11700745317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VLOOKUP(E811,IN_02_26!$B$8:$E$635,4,FALSE)</f>
        <v>755357638.84956241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VLOOKUP(E812,IN_02_26!$B$8:$E$635,4,FALSE)</f>
        <v>138939.56231649077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VLOOKUP(E813,IN_02_26!$B$8:$E$635,4,FALSE)</f>
        <v>1270549427.9389894</v>
      </c>
      <c r="G813" s="293"/>
      <c r="H813" s="295" t="s">
        <v>2</v>
      </c>
    </row>
    <row r="814" spans="1:9" ht="15" customHeight="1" x14ac:dyDescent="0.25">
      <c r="A814" s="286"/>
      <c r="B814" s="319" t="s">
        <v>71</v>
      </c>
      <c r="C814" s="319"/>
      <c r="D814" s="319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VLOOKUP(E815,IN_02_26!$B$8:$E$635,4,FALSE)</f>
        <v>405299910.06315112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VLOOKUP(E816,IN_02_26!$B$8:$E$635,4,FALSE)</f>
        <v>89767.282718975359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VLOOKUP(E817,IN_02_26!$B$8:$E$635,4,FALSE)</f>
        <v>955345984.17180729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VLOOKUP(E818,IN_02_26!$B$8:$E$635,4,FALSE)</f>
        <v>178725.55347942346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VLOOKUP(E819,IN_02_26!$B$8:$E$635,4,FALSE)</f>
        <v>49049340.500408389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VLOOKUP(E820,IN_02_26!$B$8:$E$635,4,FALSE)</f>
        <v>31862663.279080685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VLOOKUP(E821,IN_02_26!$B$8:$E$635,4,FALSE)</f>
        <v>46975223.730783075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VLOOKUP(E822,IN_02_26!$B$8:$E$635,4,FALSE)</f>
        <v>3870636.7844446502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VLOOKUP(E823,IN_02_26!$B$8:$E$635,4,FALSE)</f>
        <v>8553097.965930216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VLOOKUP(E824,IN_02_26!$B$8:$E$635,4,FALSE)</f>
        <v>661980410.82152009</v>
      </c>
      <c r="G824" s="293"/>
      <c r="H824" s="295" t="s">
        <v>2</v>
      </c>
    </row>
    <row r="825" spans="1:8" ht="15" customHeight="1" x14ac:dyDescent="0.25">
      <c r="A825" s="286"/>
      <c r="B825" s="319" t="s">
        <v>58</v>
      </c>
      <c r="C825" s="319"/>
      <c r="D825" s="319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VLOOKUP(E826,IN_02_26!$B$8:$E$635,4,FALSE)</f>
        <v>40300053.022004709</v>
      </c>
      <c r="G826" s="293"/>
      <c r="H826" s="295" t="s">
        <v>2</v>
      </c>
    </row>
    <row r="827" spans="1:8" ht="15" customHeight="1" x14ac:dyDescent="0.25">
      <c r="A827" s="286"/>
      <c r="B827" s="319" t="s">
        <v>57</v>
      </c>
      <c r="C827" s="319"/>
      <c r="D827" s="319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VLOOKUP(E828,IN_02_26!$B$8:$E$635,4,FALSE)</f>
        <v>1243787613.8191204</v>
      </c>
      <c r="G828" s="293"/>
      <c r="H828" s="295" t="s">
        <v>2</v>
      </c>
    </row>
    <row r="829" spans="1:8" ht="15" customHeight="1" x14ac:dyDescent="0.25">
      <c r="A829" s="286"/>
      <c r="B829" s="319" t="s">
        <v>56</v>
      </c>
      <c r="C829" s="319"/>
      <c r="D829" s="319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VLOOKUP(E830,IN_02_26!$B$8:$E$635,4,FALSE)</f>
        <v>1098657299.6357605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VLOOKUP(E831,IN_02_26!$B$8:$E$635,4,FALSE)</f>
        <v>2301323057.9793849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VLOOKUP(E832,IN_02_26!$B$8:$E$635,4,FALSE)</f>
        <v>227784.67304179067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VLOOKUP(E833,IN_02_26!$B$8:$E$635,4,FALSE)</f>
        <v>1152961889.0654709</v>
      </c>
      <c r="G833" s="293"/>
      <c r="H833" s="295" t="s">
        <v>2</v>
      </c>
    </row>
    <row r="834" spans="1:8" ht="26.25" customHeight="1" x14ac:dyDescent="0.25">
      <c r="A834" s="286"/>
      <c r="B834" s="319" t="s">
        <v>50</v>
      </c>
      <c r="C834" s="319"/>
      <c r="D834" s="319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VLOOKUP(E835,IN_02_26!$B$8:$E$635,4,FALSE)</f>
        <v>515031645.23600566</v>
      </c>
      <c r="G835" s="293"/>
      <c r="H835" s="295" t="s">
        <v>2</v>
      </c>
    </row>
    <row r="836" spans="1:8" ht="26.25" customHeight="1" x14ac:dyDescent="0.25">
      <c r="A836" s="321" t="s">
        <v>48</v>
      </c>
      <c r="B836" s="321"/>
      <c r="C836" s="321"/>
      <c r="D836" s="321"/>
      <c r="E836" s="321"/>
      <c r="F836" s="321"/>
      <c r="G836" s="321"/>
      <c r="H836" s="321"/>
    </row>
    <row r="837" spans="1:8" ht="18" customHeight="1" x14ac:dyDescent="0.25">
      <c r="A837" s="320" t="s">
        <v>47</v>
      </c>
      <c r="B837" s="320"/>
      <c r="C837" s="320"/>
      <c r="D837" s="320"/>
      <c r="E837" s="319"/>
      <c r="F837" s="319"/>
      <c r="G837" s="319"/>
      <c r="H837" s="319"/>
    </row>
    <row r="838" spans="1:8" ht="15" customHeight="1" x14ac:dyDescent="0.25">
      <c r="A838" s="286"/>
      <c r="B838" s="319" t="s">
        <v>46</v>
      </c>
      <c r="C838" s="319"/>
      <c r="D838" s="319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VLOOKUP(E839,IN_02_26!$B$8:$E$635,4,FALSE)</f>
        <v>5065.6008189548984</v>
      </c>
      <c r="G839" s="293"/>
      <c r="H839" s="295" t="s">
        <v>3</v>
      </c>
    </row>
    <row r="840" spans="1:8" ht="15" customHeight="1" x14ac:dyDescent="0.25">
      <c r="A840" s="286"/>
      <c r="B840" s="319" t="s">
        <v>44</v>
      </c>
      <c r="C840" s="319"/>
      <c r="D840" s="319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VLOOKUP(E841,IN_02_26!$B$8:$E$635,4,FALSE)</f>
        <v>1428.0555555555543</v>
      </c>
      <c r="G841" s="293"/>
      <c r="H841" s="295" t="s">
        <v>42</v>
      </c>
    </row>
    <row r="842" spans="1:8" ht="26.25" customHeight="1" x14ac:dyDescent="0.25">
      <c r="A842" s="286"/>
      <c r="B842" s="319" t="s">
        <v>41</v>
      </c>
      <c r="C842" s="319"/>
      <c r="D842" s="319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VLOOKUP(E843,IN_02_26!$B$8:$E$635,4,FALSE)</f>
        <v>14314.359761194028</v>
      </c>
      <c r="G843" s="293"/>
      <c r="H843" s="295" t="s">
        <v>2</v>
      </c>
    </row>
    <row r="844" spans="1:8" ht="15" customHeight="1" x14ac:dyDescent="0.25">
      <c r="A844" s="286"/>
      <c r="B844" s="319" t="s">
        <v>39</v>
      </c>
      <c r="C844" s="319"/>
      <c r="D844" s="319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VLOOKUP(E845,IN_02_26!$B$8:$E$635,4,FALSE)</f>
        <v>696444.87226844032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VLOOKUP(E846,IN_02_26!$B$8:$E$635,4,FALSE)</f>
        <v>784703.07433933672</v>
      </c>
      <c r="G846" s="293"/>
      <c r="H846" s="295" t="s">
        <v>2</v>
      </c>
    </row>
    <row r="847" spans="1:8" ht="26.25" customHeight="1" x14ac:dyDescent="0.25">
      <c r="A847" s="286"/>
      <c r="B847" s="319" t="s">
        <v>36</v>
      </c>
      <c r="C847" s="319"/>
      <c r="D847" s="319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VLOOKUP(E848,IN_02_26!$B$8:$E$635,4,FALSE)</f>
        <v>28.544482455123568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VLOOKUP(E849,IN_02_26!$B$8:$E$635,4,FALSE)</f>
        <v>33.34951584378539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21902801177.910896</v>
      </c>
      <c r="I852" s="131"/>
    </row>
    <row r="853" spans="1:9" ht="26.25" customHeight="1" x14ac:dyDescent="0.25">
      <c r="F853" s="302">
        <f>F852/IN_02_26!E637</f>
        <v>1.0000000000000018</v>
      </c>
      <c r="H853" s="303"/>
    </row>
    <row r="856" spans="1:9" ht="26.25" customHeight="1" x14ac:dyDescent="0.25"/>
  </sheetData>
  <mergeCells count="247"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N°033/26
&amp;11ANEXO I &amp;R&amp;"-,Cursiva"&amp;10“Gral. Martín Miguel de Güemes Héroe de la Nación Argentina”</oddHeader>
    <oddFooter xml:space="preserve">&amp;CFEBRERO 2026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J252"/>
  <sheetViews>
    <sheetView workbookViewId="0">
      <selection activeCell="A2" sqref="A2:J2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11" t="str">
        <f>'PT ORGANISMOS'!A2</f>
        <v>Precios de FEBRERO 2026</v>
      </c>
      <c r="B2" s="311"/>
      <c r="C2" s="311"/>
      <c r="D2" s="311"/>
      <c r="E2" s="311"/>
      <c r="F2" s="311"/>
      <c r="G2" s="311"/>
      <c r="H2" s="311"/>
      <c r="I2" s="311"/>
      <c r="J2" s="311"/>
    </row>
    <row r="3" spans="1:10" customFormat="1" ht="30" customHeight="1" x14ac:dyDescent="0.25">
      <c r="A3" s="312" t="s">
        <v>2021</v>
      </c>
      <c r="B3" s="312"/>
      <c r="C3" s="312"/>
      <c r="D3" s="312"/>
      <c r="E3" s="312"/>
      <c r="F3" s="312"/>
      <c r="G3" s="312"/>
      <c r="H3" s="312"/>
      <c r="I3" s="312"/>
      <c r="J3" s="312"/>
    </row>
    <row r="4" spans="1:10" customFormat="1" ht="13.5" customHeight="1" x14ac:dyDescent="0.25">
      <c r="A4" s="325"/>
      <c r="B4" s="325"/>
      <c r="C4" s="325"/>
      <c r="D4" s="325"/>
      <c r="E4" s="325"/>
      <c r="F4" s="325"/>
      <c r="G4" s="325"/>
      <c r="H4" s="325"/>
      <c r="I4" s="325"/>
      <c r="J4" s="325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6" t="s">
        <v>907</v>
      </c>
      <c r="D6" s="316"/>
      <c r="E6" s="316"/>
      <c r="F6" s="316"/>
      <c r="G6" s="316"/>
      <c r="H6" s="56" t="s">
        <v>5</v>
      </c>
      <c r="I6" s="324" t="s">
        <v>921</v>
      </c>
      <c r="J6" s="324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28317.38029149091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35892.730433163633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59881.339215127271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38437.573352559026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24191.02035666363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21934.131972486306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5932.4720413637588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2134.2270513434742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6" t="s">
        <v>907</v>
      </c>
      <c r="D18" s="316"/>
      <c r="E18" s="316"/>
      <c r="F18" s="316"/>
      <c r="G18" s="316"/>
      <c r="H18" s="63" t="s">
        <v>5</v>
      </c>
      <c r="I18" s="323" t="s">
        <v>921</v>
      </c>
      <c r="J18" s="323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11966.872912781635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673964.57685823087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842157.90607793222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839039.90560391708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6" t="s">
        <v>907</v>
      </c>
      <c r="D26" s="316"/>
      <c r="E26" s="316"/>
      <c r="F26" s="316"/>
      <c r="G26" s="316"/>
      <c r="H26" s="63" t="s">
        <v>5</v>
      </c>
      <c r="I26" s="323" t="s">
        <v>921</v>
      </c>
      <c r="J26" s="324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1433948.9373139523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1346012.8655050977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1253113.9452961462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1318846.6162405945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956852.12095779902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97652.190661163506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1016975.5142575547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1178242.6919748022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1331306.3969144793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1675311.7684654256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6" t="s">
        <v>907</v>
      </c>
      <c r="D40" s="316"/>
      <c r="E40" s="316"/>
      <c r="F40" s="316"/>
      <c r="G40" s="316"/>
      <c r="H40" s="63" t="s">
        <v>5</v>
      </c>
      <c r="I40" s="323" t="s">
        <v>921</v>
      </c>
      <c r="J40" s="323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38077.6113635898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271641.89047702664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294895.23969283508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24929.654220087432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30041.310040611934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37393.850421754207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35949.095385193927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48497.850191014099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337378.43009313033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345841.73268491559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6" t="s">
        <v>907</v>
      </c>
      <c r="D52" s="316"/>
      <c r="E52" s="316"/>
      <c r="F52" s="316"/>
      <c r="G52" s="316"/>
      <c r="H52" s="63" t="s">
        <v>5</v>
      </c>
      <c r="I52" s="323" t="s">
        <v>921</v>
      </c>
      <c r="J52" s="323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14656.577847483681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6" t="s">
        <v>907</v>
      </c>
      <c r="D57" s="316"/>
      <c r="E57" s="316"/>
      <c r="F57" s="316"/>
      <c r="G57" s="316"/>
      <c r="H57" s="63" t="s">
        <v>5</v>
      </c>
      <c r="I57" s="323" t="s">
        <v>921</v>
      </c>
      <c r="J57" s="323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26466.879820661892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14258.517379067518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14671.820759674247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36889.668781663277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6" t="s">
        <v>907</v>
      </c>
      <c r="D65" s="316"/>
      <c r="E65" s="316"/>
      <c r="F65" s="316"/>
      <c r="G65" s="316"/>
      <c r="H65" s="63" t="s">
        <v>5</v>
      </c>
      <c r="I65" s="323" t="s">
        <v>921</v>
      </c>
      <c r="J65" s="323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16685.83937099194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7808.6191790519997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52315.533448710587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34844.715175856138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19672.221156272415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35267.545440064976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22558.371919467882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31603.774166285872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63915.74836294882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6" t="s">
        <v>907</v>
      </c>
      <c r="D78" s="316"/>
      <c r="E78" s="316"/>
      <c r="F78" s="316"/>
      <c r="G78" s="316"/>
      <c r="H78" s="63" t="s">
        <v>5</v>
      </c>
      <c r="I78" s="323" t="s">
        <v>921</v>
      </c>
      <c r="J78" s="323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134790.66932759091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84363.131038934516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77492.014315530658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77273.728905592972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64210.700199352556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205186.18431052729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101454.87236596111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62659.510391263007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6" t="s">
        <v>907</v>
      </c>
      <c r="D90" s="316"/>
      <c r="E90" s="316"/>
      <c r="F90" s="316"/>
      <c r="G90" s="316"/>
      <c r="H90" s="63" t="s">
        <v>5</v>
      </c>
      <c r="I90" s="323" t="s">
        <v>921</v>
      </c>
      <c r="J90" s="323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48668.48081023417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69377.470784275181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48415.664866481799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93546.525840887392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22569.179969039884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40302.539000806493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6" t="s">
        <v>907</v>
      </c>
      <c r="D100" s="316"/>
      <c r="E100" s="316"/>
      <c r="F100" s="316"/>
      <c r="G100" s="316"/>
      <c r="H100" s="63" t="s">
        <v>5</v>
      </c>
      <c r="I100" s="323" t="s">
        <v>921</v>
      </c>
      <c r="J100" s="323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4915.2317185011179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19325.288920672559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6" t="s">
        <v>907</v>
      </c>
      <c r="D106" s="316"/>
      <c r="E106" s="316"/>
      <c r="F106" s="316"/>
      <c r="G106" s="316"/>
      <c r="H106" s="63" t="s">
        <v>5</v>
      </c>
      <c r="I106" s="323" t="s">
        <v>921</v>
      </c>
      <c r="J106" s="323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2835395.0346615668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1673295.6958356374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1138445.96987686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24975933.565480553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11667747.889686948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6" t="s">
        <v>907</v>
      </c>
      <c r="D116" s="316"/>
      <c r="E116" s="316"/>
      <c r="F116" s="316"/>
      <c r="G116" s="316"/>
      <c r="H116" s="63" t="s">
        <v>5</v>
      </c>
      <c r="I116" s="323" t="s">
        <v>921</v>
      </c>
      <c r="J116" s="323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465193.22154043533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854641.49107356858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1319834.712614004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3828459.0427876613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6" t="s">
        <v>907</v>
      </c>
      <c r="D123" s="316"/>
      <c r="E123" s="316"/>
      <c r="F123" s="316"/>
      <c r="G123" s="316"/>
      <c r="H123" s="63" t="s">
        <v>5</v>
      </c>
      <c r="I123" s="323" t="s">
        <v>921</v>
      </c>
      <c r="J123" s="323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2158130.6732099894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14701225.15246463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6" t="s">
        <v>907</v>
      </c>
      <c r="D128" s="316"/>
      <c r="E128" s="316"/>
      <c r="F128" s="316"/>
      <c r="G128" s="316"/>
      <c r="H128" s="63" t="s">
        <v>5</v>
      </c>
      <c r="I128" s="323" t="s">
        <v>921</v>
      </c>
      <c r="J128" s="323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1651995.1262991934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2103865.877758719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451870.75145952549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2821231.2477599713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5388661.6457538288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6" t="s">
        <v>907</v>
      </c>
      <c r="D137" s="316"/>
      <c r="E137" s="316"/>
      <c r="F137" s="316"/>
      <c r="G137" s="316"/>
      <c r="H137" s="63" t="s">
        <v>5</v>
      </c>
      <c r="I137" s="323" t="s">
        <v>921</v>
      </c>
      <c r="J137" s="323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974773.36332990532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1183590.4863362873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2384138.4964360017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15069535.48621379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1195458.3242609235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6" t="s">
        <v>907</v>
      </c>
      <c r="D144" s="316"/>
      <c r="E144" s="316"/>
      <c r="F144" s="316"/>
      <c r="G144" s="316"/>
      <c r="H144" s="63" t="s">
        <v>5</v>
      </c>
      <c r="I144" s="323" t="s">
        <v>921</v>
      </c>
      <c r="J144" s="323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2149177.3106388156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26880673.976029139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2215144.9236710886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6" t="s">
        <v>907</v>
      </c>
      <c r="D151" s="316"/>
      <c r="E151" s="316"/>
      <c r="F151" s="316"/>
      <c r="G151" s="316"/>
      <c r="H151" s="63" t="s">
        <v>5</v>
      </c>
      <c r="I151" s="323" t="s">
        <v>921</v>
      </c>
      <c r="J151" s="323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10278.253816889373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2561.0977429579598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2662.2905497031584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13276.923954219514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7561.2915130472447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11607.702936748256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15502.570549149126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6" t="s">
        <v>907</v>
      </c>
      <c r="D162" s="316"/>
      <c r="E162" s="316"/>
      <c r="F162" s="316"/>
      <c r="G162" s="316"/>
      <c r="H162" s="63" t="s">
        <v>5</v>
      </c>
      <c r="I162" s="323" t="s">
        <v>921</v>
      </c>
      <c r="J162" s="323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41126.189318367593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6" t="s">
        <v>907</v>
      </c>
      <c r="D167" s="316"/>
      <c r="E167" s="316"/>
      <c r="F167" s="316"/>
      <c r="G167" s="316"/>
      <c r="H167" s="63" t="s">
        <v>5</v>
      </c>
      <c r="I167" s="323" t="s">
        <v>921</v>
      </c>
      <c r="J167" s="323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6337.2923808652868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61702.533673729005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92601.024480467779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488371.07526534493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8267.8487329412346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547458.83946079784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1849.5909943013335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931100.99169785308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304782.35790662386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1031196.7699247452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771961.44522578351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6" t="s">
        <v>907</v>
      </c>
      <c r="D182" s="316"/>
      <c r="E182" s="316"/>
      <c r="F182" s="316"/>
      <c r="G182" s="316"/>
      <c r="H182" s="63" t="s">
        <v>5</v>
      </c>
      <c r="I182" s="323" t="s">
        <v>921</v>
      </c>
      <c r="J182" s="323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84710.940521135257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75483.333015163473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24451110.501463592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6" t="s">
        <v>907</v>
      </c>
      <c r="D189" s="316"/>
      <c r="E189" s="316"/>
      <c r="F189" s="316"/>
      <c r="G189" s="316"/>
      <c r="H189" s="63" t="s">
        <v>5</v>
      </c>
      <c r="I189" s="323" t="s">
        <v>921</v>
      </c>
      <c r="J189" s="323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129988.97725856148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104345.09788646217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6" t="s">
        <v>907</v>
      </c>
      <c r="D195" s="316"/>
      <c r="E195" s="316"/>
      <c r="F195" s="316"/>
      <c r="G195" s="316"/>
      <c r="H195" s="63" t="s">
        <v>5</v>
      </c>
      <c r="I195" s="323" t="s">
        <v>921</v>
      </c>
      <c r="J195" s="323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57968.843560231253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6" t="s">
        <v>907</v>
      </c>
      <c r="D201" s="316"/>
      <c r="E201" s="316"/>
      <c r="F201" s="316"/>
      <c r="G201" s="316"/>
      <c r="H201" s="63" t="s">
        <v>5</v>
      </c>
      <c r="I201" s="323" t="s">
        <v>921</v>
      </c>
      <c r="J201" s="323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53922144.352514178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6" t="s">
        <v>907</v>
      </c>
      <c r="D205" s="316"/>
      <c r="E205" s="316"/>
      <c r="F205" s="316"/>
      <c r="G205" s="316"/>
      <c r="H205" s="63" t="s">
        <v>5</v>
      </c>
      <c r="I205" s="323" t="s">
        <v>921</v>
      </c>
      <c r="J205" s="323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6874696.5708262715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6" t="s">
        <v>907</v>
      </c>
      <c r="D209" s="316"/>
      <c r="E209" s="316"/>
      <c r="F209" s="316"/>
      <c r="G209" s="316"/>
      <c r="H209" s="63" t="s">
        <v>5</v>
      </c>
      <c r="I209" s="323" t="s">
        <v>921</v>
      </c>
      <c r="J209" s="323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5570351.4377677171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6" t="s">
        <v>907</v>
      </c>
      <c r="D213" s="316"/>
      <c r="E213" s="316"/>
      <c r="F213" s="316"/>
      <c r="G213" s="316"/>
      <c r="H213" s="63" t="s">
        <v>5</v>
      </c>
      <c r="I213" s="323" t="s">
        <v>921</v>
      </c>
      <c r="J213" s="323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27143630.860737044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6" t="s">
        <v>907</v>
      </c>
      <c r="D218" s="316"/>
      <c r="E218" s="316"/>
      <c r="F218" s="316"/>
      <c r="G218" s="316"/>
      <c r="H218" s="63" t="s">
        <v>5</v>
      </c>
      <c r="I218" s="323" t="s">
        <v>921</v>
      </c>
      <c r="J218" s="323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52783.114716228942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52720.469956878231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73340.281204194805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12719.361939126098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5" t="s">
        <v>906</v>
      </c>
      <c r="B226" s="315"/>
      <c r="C226" s="316" t="s">
        <v>907</v>
      </c>
      <c r="D226" s="316"/>
      <c r="E226" s="316"/>
      <c r="F226" s="316"/>
      <c r="G226" s="316"/>
      <c r="H226" s="63" t="s">
        <v>5</v>
      </c>
      <c r="I226" s="323" t="s">
        <v>921</v>
      </c>
      <c r="J226" s="323"/>
    </row>
    <row r="227" spans="1:10" x14ac:dyDescent="0.2">
      <c r="A227" s="313" t="s">
        <v>43</v>
      </c>
      <c r="B227" s="313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1428.0555555555543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1975.5118439202045</v>
      </c>
      <c r="F232" s="51">
        <v>180</v>
      </c>
      <c r="G232" s="94">
        <f>VLOOKUP($F232,Flete!$O$6:$AA$47,13,FALSE)</f>
        <v>353.82502189429266</v>
      </c>
    </row>
    <row r="233" spans="1:10" x14ac:dyDescent="0.2">
      <c r="C233" s="51">
        <v>15</v>
      </c>
      <c r="D233" s="94">
        <f>VLOOKUP($C233,Flete!$O$6:$AA$47,13,FALSE)</f>
        <v>1490.6936121973315</v>
      </c>
      <c r="F233" s="51">
        <v>190</v>
      </c>
      <c r="G233" s="94">
        <f>VLOOKUP($F233,Flete!$O$6:$AA$47,13,FALSE)</f>
        <v>349.36867744698509</v>
      </c>
    </row>
    <row r="234" spans="1:10" x14ac:dyDescent="0.2">
      <c r="C234" s="51">
        <v>20</v>
      </c>
      <c r="D234" s="94">
        <f>VLOOKUP($C234,Flete!$O$6:$AA$47,13,FALSE)</f>
        <v>1248.2844963358953</v>
      </c>
      <c r="F234" s="51">
        <v>200</v>
      </c>
      <c r="G234" s="94">
        <f>VLOOKUP($F234,Flete!$O$6:$AA$47,13,FALSE)</f>
        <v>345.35796744440819</v>
      </c>
    </row>
    <row r="235" spans="1:10" x14ac:dyDescent="0.2">
      <c r="C235" s="51">
        <v>25</v>
      </c>
      <c r="D235" s="94">
        <f>VLOOKUP($C235,Flete!$O$6:$AA$47,13,FALSE)</f>
        <v>1102.8390268190335</v>
      </c>
      <c r="F235" s="51">
        <v>210</v>
      </c>
      <c r="G235" s="94">
        <f>VLOOKUP($F235,Flete!$O$6:$AA$47,13,FALSE)</f>
        <v>341.72922982302907</v>
      </c>
    </row>
    <row r="236" spans="1:10" x14ac:dyDescent="0.2">
      <c r="C236" s="51">
        <v>30</v>
      </c>
      <c r="D236" s="94">
        <f>VLOOKUP($C236,Flete!$O$6:$AA$47,13,FALSE)</f>
        <v>1005.875380474459</v>
      </c>
      <c r="F236" s="51">
        <v>220</v>
      </c>
      <c r="G236" s="94">
        <f>VLOOKUP($F236,Flete!$O$6:$AA$47,13,FALSE)</f>
        <v>338.43037743995717</v>
      </c>
    </row>
    <row r="237" spans="1:10" x14ac:dyDescent="0.2">
      <c r="C237" s="51">
        <v>35</v>
      </c>
      <c r="D237" s="94">
        <f>VLOOKUP($C237,Flete!$O$6:$AA$47,13,FALSE)</f>
        <v>936.61563308547693</v>
      </c>
      <c r="F237" s="51">
        <v>230</v>
      </c>
      <c r="G237" s="94">
        <f>VLOOKUP($F237,Flete!$O$6:$AA$47,13,FALSE)</f>
        <v>335.41838178584806</v>
      </c>
    </row>
    <row r="238" spans="1:10" x14ac:dyDescent="0.2">
      <c r="C238" s="51">
        <v>40</v>
      </c>
      <c r="D238" s="94">
        <f>VLOOKUP($C238,Flete!$O$6:$AA$47,13,FALSE)</f>
        <v>884.67082254374077</v>
      </c>
      <c r="F238" s="51">
        <v>240</v>
      </c>
      <c r="G238" s="94">
        <f>VLOOKUP($F238,Flete!$O$6:$AA$47,13,FALSE)</f>
        <v>332.65738576958137</v>
      </c>
    </row>
    <row r="239" spans="1:10" x14ac:dyDescent="0.2">
      <c r="C239" s="51">
        <v>45</v>
      </c>
      <c r="D239" s="94">
        <f>VLOOKUP($C239,Flete!$O$6:$AA$47,13,FALSE)</f>
        <v>844.26930323350109</v>
      </c>
      <c r="F239" s="51">
        <v>250</v>
      </c>
      <c r="G239" s="94">
        <f>VLOOKUP($F239,Flete!$O$6:$AA$47,13,FALSE)</f>
        <v>330.11726943461605</v>
      </c>
    </row>
    <row r="240" spans="1:10" x14ac:dyDescent="0.2">
      <c r="C240" s="51">
        <v>50</v>
      </c>
      <c r="D240" s="94">
        <f>VLOOKUP($C240,Flete!$O$6:$AA$47,13,FALSE)</f>
        <v>811.94808778530967</v>
      </c>
      <c r="F240" s="51">
        <v>260</v>
      </c>
      <c r="G240" s="94">
        <f>VLOOKUP($F240,Flete!$O$6:$AA$47,13,FALSE)</f>
        <v>327.77254666387876</v>
      </c>
    </row>
    <row r="241" spans="3:7" x14ac:dyDescent="0.2">
      <c r="C241" s="51">
        <v>60</v>
      </c>
      <c r="D241" s="94">
        <f>VLOOKUP($C241,Flete!$O$6:$AA$47,13,FALSE)</f>
        <v>534.84038072550925</v>
      </c>
      <c r="F241" s="51">
        <v>280</v>
      </c>
      <c r="G241" s="94">
        <f>VLOOKUP($F241,Flete!$O$6:$AA$47,13,FALSE)</f>
        <v>323.58554171613378</v>
      </c>
    </row>
    <row r="242" spans="3:7" x14ac:dyDescent="0.2">
      <c r="C242" s="51">
        <v>70</v>
      </c>
      <c r="D242" s="94">
        <f>VLOOKUP($C242,Flete!$O$6:$AA$47,13,FALSE)</f>
        <v>497.51065899086797</v>
      </c>
      <c r="F242" s="51">
        <v>300</v>
      </c>
      <c r="G242" s="94">
        <f>VLOOKUP($F242,Flete!$O$6:$AA$47,13,FALSE)</f>
        <v>319.9568040947546</v>
      </c>
    </row>
    <row r="243" spans="3:7" x14ac:dyDescent="0.2">
      <c r="C243" s="51">
        <v>80</v>
      </c>
      <c r="D243" s="94">
        <f>VLOOKUP($C243,Flete!$O$6:$AA$47,13,FALSE)</f>
        <v>469.51336768988688</v>
      </c>
      <c r="F243" s="51">
        <v>320</v>
      </c>
      <c r="G243" s="94">
        <f>VLOOKUP($F243,Flete!$O$6:$AA$47,13,FALSE)</f>
        <v>316.78165867604798</v>
      </c>
    </row>
    <row r="244" spans="3:7" x14ac:dyDescent="0.2">
      <c r="C244" s="51">
        <v>90</v>
      </c>
      <c r="D244" s="94">
        <f>VLOOKUP($C244,Flete!$O$6:$AA$47,13,FALSE)</f>
        <v>447.7376966780127</v>
      </c>
      <c r="F244" s="51">
        <v>340</v>
      </c>
      <c r="G244" s="94">
        <f>VLOOKUP($F244,Flete!$O$6:$AA$47,13,FALSE)</f>
        <v>313.98005977718907</v>
      </c>
    </row>
    <row r="245" spans="3:7" x14ac:dyDescent="0.2">
      <c r="C245" s="51">
        <v>100</v>
      </c>
      <c r="D245" s="94">
        <f>VLOOKUP($C245,Flete!$O$6:$AA$47,13,FALSE)</f>
        <v>430.3171598685135</v>
      </c>
      <c r="F245" s="51">
        <v>360</v>
      </c>
      <c r="G245" s="94">
        <f>VLOOKUP($F245,Flete!$O$6:$AA$47,13,FALSE)</f>
        <v>311.48974964487007</v>
      </c>
    </row>
    <row r="246" spans="3:7" x14ac:dyDescent="0.2">
      <c r="C246" s="51">
        <v>110</v>
      </c>
      <c r="D246" s="94">
        <f>VLOOKUP($C246,Flete!$O$6:$AA$47,13,FALSE)</f>
        <v>416.06399338801413</v>
      </c>
      <c r="F246" s="51">
        <v>380</v>
      </c>
      <c r="G246" s="94">
        <f>VLOOKUP($F246,Flete!$O$6:$AA$47,13,FALSE)</f>
        <v>309.26157742121632</v>
      </c>
    </row>
    <row r="247" spans="3:7" x14ac:dyDescent="0.2">
      <c r="C247" s="51">
        <v>120</v>
      </c>
      <c r="D247" s="94">
        <f>VLOOKUP($C247,Flete!$O$6:$AA$47,13,FALSE)</f>
        <v>404.18635465426456</v>
      </c>
      <c r="F247" s="51">
        <v>400</v>
      </c>
      <c r="G247" s="94">
        <f>VLOOKUP($F247,Flete!$O$6:$AA$47,13,FALSE)</f>
        <v>307.25622241992789</v>
      </c>
    </row>
    <row r="248" spans="3:7" x14ac:dyDescent="0.2">
      <c r="C248" s="51">
        <v>130</v>
      </c>
      <c r="D248" s="94">
        <f>VLOOKUP($C248,Flete!$O$6:$AA$47,13,FALSE)</f>
        <v>394.13604495647644</v>
      </c>
      <c r="F248" s="51">
        <v>420</v>
      </c>
      <c r="G248" s="94">
        <f>VLOOKUP($F248,Flete!$O$6:$AA$47,13,FALSE)</f>
        <v>305.44185360923836</v>
      </c>
    </row>
    <row r="249" spans="3:7" x14ac:dyDescent="0.2">
      <c r="C249" s="51">
        <v>140</v>
      </c>
      <c r="D249" s="94">
        <f>VLOOKUP($C249,Flete!$O$6:$AA$47,13,FALSE)</f>
        <v>385.52149378694384</v>
      </c>
      <c r="F249" s="51">
        <v>440</v>
      </c>
      <c r="G249" s="94">
        <f>VLOOKUP($F249,Flete!$O$6:$AA$47,13,FALSE)</f>
        <v>303.79242741770241</v>
      </c>
    </row>
    <row r="250" spans="3:7" x14ac:dyDescent="0.2">
      <c r="C250" s="51">
        <v>150</v>
      </c>
      <c r="D250" s="94">
        <f>VLOOKUP($C250,Flete!$O$6:$AA$47,13,FALSE)</f>
        <v>370.75913079406172</v>
      </c>
      <c r="F250" s="51">
        <v>460</v>
      </c>
      <c r="G250" s="94">
        <f>VLOOKUP($F250,Flete!$O$6:$AA$47,13,FALSE)</f>
        <v>302.28642959064786</v>
      </c>
    </row>
    <row r="251" spans="3:7" x14ac:dyDescent="0.2">
      <c r="C251" s="51">
        <v>160</v>
      </c>
      <c r="D251" s="94">
        <f>VLOOKUP($C251,Flete!$O$6:$AA$47,13,FALSE)</f>
        <v>364.40883995664825</v>
      </c>
      <c r="F251" s="51">
        <v>480</v>
      </c>
      <c r="G251" s="94">
        <f>VLOOKUP($F251,Flete!$O$6:$AA$47,13,FALSE)</f>
        <v>300.90593158251443</v>
      </c>
    </row>
    <row r="252" spans="3:7" x14ac:dyDescent="0.2">
      <c r="C252" s="59">
        <v>170</v>
      </c>
      <c r="D252" s="95">
        <f>VLOOKUP($C252,Flete!$O$6:$AA$47,13,FALSE)</f>
        <v>358.80564215893065</v>
      </c>
      <c r="F252" s="59">
        <v>500</v>
      </c>
      <c r="G252" s="95">
        <f>VLOOKUP($F252,Flete!$O$6:$AA$47,13,FALSE)</f>
        <v>299.63587341503182</v>
      </c>
    </row>
  </sheetData>
  <mergeCells count="61">
    <mergeCell ref="A227:B227"/>
    <mergeCell ref="C213:G213"/>
    <mergeCell ref="C218:G218"/>
    <mergeCell ref="C226:G226"/>
    <mergeCell ref="I226:J226"/>
    <mergeCell ref="A226:B226"/>
    <mergeCell ref="I218:J218"/>
    <mergeCell ref="C189:G189"/>
    <mergeCell ref="C195:G195"/>
    <mergeCell ref="C201:G201"/>
    <mergeCell ref="C205:G205"/>
    <mergeCell ref="C209:G209"/>
    <mergeCell ref="C144:G144"/>
    <mergeCell ref="C151:G151"/>
    <mergeCell ref="C162:G162"/>
    <mergeCell ref="C167:G167"/>
    <mergeCell ref="C182:G182"/>
    <mergeCell ref="C57:G57"/>
    <mergeCell ref="C65:G65"/>
    <mergeCell ref="C78:G78"/>
    <mergeCell ref="C90:G90"/>
    <mergeCell ref="C100:G100"/>
    <mergeCell ref="C106:G106"/>
    <mergeCell ref="C116:G116"/>
    <mergeCell ref="C123:G123"/>
    <mergeCell ref="C128:G128"/>
    <mergeCell ref="C137:G137"/>
    <mergeCell ref="I189:J189"/>
    <mergeCell ref="I201:J201"/>
    <mergeCell ref="I205:J205"/>
    <mergeCell ref="I209:J209"/>
    <mergeCell ref="I213:J213"/>
    <mergeCell ref="I195:J195"/>
    <mergeCell ref="I144:J144"/>
    <mergeCell ref="I151:J151"/>
    <mergeCell ref="I162:J162"/>
    <mergeCell ref="I167:J167"/>
    <mergeCell ref="I182:J182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5" t="s">
        <v>1843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4" t="s">
        <v>1842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FEBRERO 2026</v>
      </c>
      <c r="M4" s="207"/>
      <c r="N4" s="207"/>
    </row>
    <row r="5" spans="1:23" ht="12.95" customHeight="1" thickBot="1" x14ac:dyDescent="0.25">
      <c r="A5" s="331" t="s">
        <v>1841</v>
      </c>
      <c r="B5" s="328" t="s">
        <v>1840</v>
      </c>
      <c r="C5" s="328" t="s">
        <v>1839</v>
      </c>
      <c r="D5" s="328" t="s">
        <v>1822</v>
      </c>
      <c r="E5" s="328" t="s">
        <v>1838</v>
      </c>
      <c r="F5" s="328" t="s">
        <v>1837</v>
      </c>
      <c r="G5" s="328" t="s">
        <v>1836</v>
      </c>
      <c r="H5" s="338" t="s">
        <v>1835</v>
      </c>
      <c r="I5" s="339"/>
      <c r="J5" s="338" t="s">
        <v>1834</v>
      </c>
      <c r="K5" s="339"/>
      <c r="L5" s="340" t="s">
        <v>1833</v>
      </c>
      <c r="M5" s="341"/>
      <c r="N5" s="341"/>
      <c r="O5" s="341"/>
      <c r="P5" s="342"/>
      <c r="Q5" s="336" t="s">
        <v>1832</v>
      </c>
      <c r="V5" s="138" t="s">
        <v>1831</v>
      </c>
    </row>
    <row r="6" spans="1:23" ht="29.45" customHeight="1" x14ac:dyDescent="0.2">
      <c r="A6" s="332"/>
      <c r="B6" s="329"/>
      <c r="C6" s="343"/>
      <c r="D6" s="343"/>
      <c r="E6" s="343"/>
      <c r="F6" s="343"/>
      <c r="G6" s="343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7"/>
      <c r="V6" s="326" t="s">
        <v>1823</v>
      </c>
      <c r="W6" s="181" t="s">
        <v>1822</v>
      </c>
    </row>
    <row r="7" spans="1:23" ht="15.6" customHeight="1" thickBot="1" x14ac:dyDescent="0.25">
      <c r="A7" s="333"/>
      <c r="B7" s="330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7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VLOOKUP(A8,IN_02_26!$B$8:$E$635,4,FALSE)</f>
        <v>825904180.88990128</v>
      </c>
      <c r="D8" s="175">
        <v>10000</v>
      </c>
      <c r="E8" s="174">
        <v>87</v>
      </c>
      <c r="F8" s="174">
        <f>+$D$31</f>
        <v>1981.7886993050627</v>
      </c>
      <c r="G8" s="173">
        <v>0.122</v>
      </c>
      <c r="H8" s="172">
        <f>VLOOKUP(A22,A22:D29,4,FALSE)</f>
        <v>11404.899636363638</v>
      </c>
      <c r="I8" s="172">
        <f>VLOOKUP(A25,A22:D29,4)</f>
        <v>8351.6921818181781</v>
      </c>
      <c r="J8" s="171">
        <f t="shared" ref="J8:J19" si="0">(C8*0.5)/D8</f>
        <v>41295.209044495066</v>
      </c>
      <c r="K8" s="170">
        <f t="shared" ref="K8:K19" si="1">C8*G8*(((D8/2000)+1)/(2*D8/2000))/2000</f>
        <v>30228.093020570384</v>
      </c>
      <c r="L8" s="170">
        <f t="shared" ref="L8:L19" si="2">ROUND(0.02*C8,2)/2000</f>
        <v>8259.0418099999988</v>
      </c>
      <c r="M8" s="169">
        <f t="shared" ref="M8:M19" si="3">+E8*F8*0.15</f>
        <v>25862.342525931068</v>
      </c>
      <c r="N8" s="169">
        <f t="shared" ref="N8:N19" si="4">0.3*M8</f>
        <v>7758.7027577793197</v>
      </c>
      <c r="O8" s="169">
        <f t="shared" ref="O8:O19" si="5">0.6*J8</f>
        <v>24777.125426697039</v>
      </c>
      <c r="P8" s="169">
        <f t="shared" ref="P8:P19" si="6">H8+I8</f>
        <v>19756.591818181816</v>
      </c>
      <c r="Q8" s="168">
        <f t="shared" ref="Q8:Q19" si="7">SUM(J8:P8)</f>
        <v>157937.1064036547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VLOOKUP(A9,IN_02_26!$B$8:$E$635,4,FALSE)</f>
        <v>1094992533.9742517</v>
      </c>
      <c r="D9" s="157">
        <v>10000</v>
      </c>
      <c r="E9" s="156">
        <v>180</v>
      </c>
      <c r="F9" s="156">
        <f>+$D$31</f>
        <v>1981.7886993050627</v>
      </c>
      <c r="G9" s="155">
        <v>0.122</v>
      </c>
      <c r="H9" s="154">
        <f>VLOOKUP(A22,A22:D29,4,FALSE)</f>
        <v>11404.899636363638</v>
      </c>
      <c r="I9" s="154">
        <f>VLOOKUP(A25,A22:D29,4)</f>
        <v>8351.6921818181781</v>
      </c>
      <c r="J9" s="152">
        <f t="shared" si="0"/>
        <v>54749.626698712585</v>
      </c>
      <c r="K9" s="151">
        <f t="shared" si="1"/>
        <v>40076.726743457606</v>
      </c>
      <c r="L9" s="151">
        <f t="shared" si="2"/>
        <v>10949.92534</v>
      </c>
      <c r="M9" s="150">
        <f t="shared" si="3"/>
        <v>53508.294881236689</v>
      </c>
      <c r="N9" s="150">
        <f t="shared" si="4"/>
        <v>16052.488464371007</v>
      </c>
      <c r="O9" s="150">
        <f t="shared" si="5"/>
        <v>32849.776019227553</v>
      </c>
      <c r="P9" s="150">
        <f t="shared" si="6"/>
        <v>19756.591818181816</v>
      </c>
      <c r="Q9" s="149">
        <f t="shared" si="7"/>
        <v>227943.42996518727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VLOOKUP(A10,IN_02_26!$B$8:$E$635,4,FALSE)</f>
        <v>421664557.95146251</v>
      </c>
      <c r="D10" s="157">
        <v>10000</v>
      </c>
      <c r="E10" s="156">
        <v>140</v>
      </c>
      <c r="F10" s="156">
        <f t="shared" ref="F10:F19" si="8">+$D$31</f>
        <v>1981.7886993050627</v>
      </c>
      <c r="G10" s="155">
        <v>0.122</v>
      </c>
      <c r="H10" s="154">
        <f>VLOOKUP(A22,A22:D29,4,FALSE)</f>
        <v>11404.899636363638</v>
      </c>
      <c r="I10" s="154">
        <f>VLOOKUP(A25,A22:D29,4)</f>
        <v>8351.6921818181781</v>
      </c>
      <c r="J10" s="152">
        <f t="shared" si="0"/>
        <v>21083.227897573124</v>
      </c>
      <c r="K10" s="151">
        <f t="shared" si="1"/>
        <v>15432.922821023527</v>
      </c>
      <c r="L10" s="151">
        <f t="shared" si="2"/>
        <v>4216.6455800000003</v>
      </c>
      <c r="M10" s="150">
        <f t="shared" si="3"/>
        <v>41617.562685406308</v>
      </c>
      <c r="N10" s="150">
        <f t="shared" si="4"/>
        <v>12485.268805621892</v>
      </c>
      <c r="O10" s="150">
        <f t="shared" si="5"/>
        <v>12649.936738543875</v>
      </c>
      <c r="P10" s="150">
        <f t="shared" si="6"/>
        <v>19756.591818181816</v>
      </c>
      <c r="Q10" s="149">
        <f t="shared" si="7"/>
        <v>127242.15634635054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VLOOKUP(A11,IN_02_26!$B$8:$E$635,4,FALSE)</f>
        <v>1256071689.9801369</v>
      </c>
      <c r="D11" s="157">
        <v>10000</v>
      </c>
      <c r="E11" s="156">
        <v>140</v>
      </c>
      <c r="F11" s="156">
        <f t="shared" si="8"/>
        <v>1981.7886993050627</v>
      </c>
      <c r="G11" s="155">
        <v>0.122</v>
      </c>
      <c r="H11" s="154">
        <f>VLOOKUP(A22,A22:D29,4,FALSE)</f>
        <v>11404.899636363638</v>
      </c>
      <c r="I11" s="154"/>
      <c r="J11" s="152">
        <f t="shared" si="0"/>
        <v>62803.584499006844</v>
      </c>
      <c r="K11" s="151">
        <f t="shared" si="1"/>
        <v>45972.223853273004</v>
      </c>
      <c r="L11" s="151">
        <f t="shared" si="2"/>
        <v>12560.716900000001</v>
      </c>
      <c r="M11" s="150">
        <f t="shared" si="3"/>
        <v>41617.562685406308</v>
      </c>
      <c r="N11" s="150">
        <f t="shared" si="4"/>
        <v>12485.268805621892</v>
      </c>
      <c r="O11" s="150">
        <f t="shared" si="5"/>
        <v>37682.150699404105</v>
      </c>
      <c r="P11" s="150">
        <f t="shared" si="6"/>
        <v>11404.899636363638</v>
      </c>
      <c r="Q11" s="149">
        <f t="shared" si="7"/>
        <v>224526.40707907578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VLOOKUP(A12,IN_02_26!$B$8:$E$635,4,FALSE)</f>
        <v>405299910.06315112</v>
      </c>
      <c r="D12" s="157">
        <v>10000</v>
      </c>
      <c r="E12" s="156">
        <v>70</v>
      </c>
      <c r="F12" s="156">
        <f t="shared" si="8"/>
        <v>1981.7886993050627</v>
      </c>
      <c r="G12" s="155">
        <v>0.122</v>
      </c>
      <c r="H12" s="154">
        <f>VLOOKUP(A22,A22:D29,4,FALSE)</f>
        <v>11404.899636363638</v>
      </c>
      <c r="I12" s="154"/>
      <c r="J12" s="152">
        <f t="shared" si="0"/>
        <v>20264.995503157556</v>
      </c>
      <c r="K12" s="151">
        <f t="shared" si="1"/>
        <v>14833.976708311329</v>
      </c>
      <c r="L12" s="151">
        <f t="shared" si="2"/>
        <v>4052.9991</v>
      </c>
      <c r="M12" s="150">
        <f t="shared" si="3"/>
        <v>20808.781342703154</v>
      </c>
      <c r="N12" s="150">
        <f t="shared" si="4"/>
        <v>6242.6344028109461</v>
      </c>
      <c r="O12" s="150">
        <f t="shared" si="5"/>
        <v>12158.997301894533</v>
      </c>
      <c r="P12" s="150">
        <f t="shared" si="6"/>
        <v>11404.899636363638</v>
      </c>
      <c r="Q12" s="149">
        <f t="shared" si="7"/>
        <v>89767.28399524116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VLOOKUP(A13,IN_02_26!$B$8:$E$635,4,FALSE)</f>
        <v>955345984.17180729</v>
      </c>
      <c r="D13" s="157">
        <v>10000</v>
      </c>
      <c r="E13" s="156">
        <v>120</v>
      </c>
      <c r="F13" s="156">
        <f t="shared" si="8"/>
        <v>1981.7886993050627</v>
      </c>
      <c r="G13" s="155">
        <v>0.122</v>
      </c>
      <c r="H13" s="154">
        <f>VLOOKUP(A22,A22:D29,4,FALSE)</f>
        <v>11404.899636363638</v>
      </c>
      <c r="I13" s="154"/>
      <c r="J13" s="152">
        <f t="shared" si="0"/>
        <v>47767.299208590368</v>
      </c>
      <c r="K13" s="151">
        <f t="shared" si="1"/>
        <v>34965.663020688145</v>
      </c>
      <c r="L13" s="151">
        <f t="shared" si="2"/>
        <v>9553.4598399999995</v>
      </c>
      <c r="M13" s="150">
        <f t="shared" si="3"/>
        <v>35672.196587491126</v>
      </c>
      <c r="N13" s="150">
        <f t="shared" si="4"/>
        <v>10701.658976247338</v>
      </c>
      <c r="O13" s="150">
        <f t="shared" si="5"/>
        <v>28660.379525154221</v>
      </c>
      <c r="P13" s="150">
        <f t="shared" si="6"/>
        <v>11404.899636363638</v>
      </c>
      <c r="Q13" s="149">
        <f t="shared" si="7"/>
        <v>178725.55679453484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VLOOKUP(A14,IN_02_26!$B$8:$E$635,4,FALSE)</f>
        <v>746017569.27621317</v>
      </c>
      <c r="D14" s="157">
        <v>10000</v>
      </c>
      <c r="E14" s="156">
        <v>240</v>
      </c>
      <c r="F14" s="156">
        <f t="shared" si="8"/>
        <v>1981.7886993050627</v>
      </c>
      <c r="G14" s="155">
        <v>0.122</v>
      </c>
      <c r="H14" s="154">
        <f>VLOOKUP(A22,A22:D286,4,FALSE)</f>
        <v>11404.899636363638</v>
      </c>
      <c r="I14" s="154">
        <f>VLOOKUP(A25,A22:D29,4)</f>
        <v>8351.6921818181781</v>
      </c>
      <c r="J14" s="152">
        <f t="shared" si="0"/>
        <v>37300.878463810659</v>
      </c>
      <c r="K14" s="151">
        <f t="shared" si="1"/>
        <v>27304.2430355094</v>
      </c>
      <c r="L14" s="151">
        <f t="shared" si="2"/>
        <v>7460.1756949999999</v>
      </c>
      <c r="M14" s="150">
        <f t="shared" si="3"/>
        <v>71344.393174982251</v>
      </c>
      <c r="N14" s="150">
        <f t="shared" si="4"/>
        <v>21403.317952494675</v>
      </c>
      <c r="O14" s="150">
        <f t="shared" si="5"/>
        <v>22380.527078286395</v>
      </c>
      <c r="P14" s="150">
        <f t="shared" si="6"/>
        <v>19756.591818181816</v>
      </c>
      <c r="Q14" s="149">
        <f t="shared" si="7"/>
        <v>206950.12721826517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VLOOKUP(A15,IN_02_26!$B$8:$E$635,4,FALSE)</f>
        <v>1098657299.6357605</v>
      </c>
      <c r="D15" s="157">
        <v>10000</v>
      </c>
      <c r="E15" s="156">
        <v>200</v>
      </c>
      <c r="F15" s="156">
        <f t="shared" si="8"/>
        <v>1981.7886993050627</v>
      </c>
      <c r="G15" s="155">
        <v>0.122</v>
      </c>
      <c r="H15" s="154">
        <f>VLOOKUP(A22,A22:D29,4,FALSE)</f>
        <v>11404.899636363638</v>
      </c>
      <c r="I15" s="154"/>
      <c r="J15" s="152">
        <f t="shared" si="0"/>
        <v>54932.864981788029</v>
      </c>
      <c r="K15" s="151">
        <f t="shared" si="1"/>
        <v>40210.857166668829</v>
      </c>
      <c r="L15" s="151">
        <f t="shared" si="2"/>
        <v>10986.572994999999</v>
      </c>
      <c r="M15" s="150">
        <f t="shared" si="3"/>
        <v>59453.660979151879</v>
      </c>
      <c r="N15" s="150">
        <f t="shared" si="4"/>
        <v>17836.098293745563</v>
      </c>
      <c r="O15" s="150">
        <f t="shared" si="5"/>
        <v>32959.718989072819</v>
      </c>
      <c r="P15" s="150">
        <f t="shared" si="6"/>
        <v>11404.899636363638</v>
      </c>
      <c r="Q15" s="149">
        <f t="shared" si="7"/>
        <v>227784.67304179075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VLOOKUP(A16,IN_02_26!$B$8:$E$635,4,FALSE)</f>
        <v>111089998.46215995</v>
      </c>
      <c r="D16" s="157">
        <v>10000</v>
      </c>
      <c r="E16" s="156">
        <v>200</v>
      </c>
      <c r="F16" s="156">
        <f t="shared" si="8"/>
        <v>1981.7886993050627</v>
      </c>
      <c r="G16" s="155">
        <v>0.122</v>
      </c>
      <c r="H16" s="154">
        <f>VLOOKUP(A22,A22:D29,4,FALSE)</f>
        <v>11404.899636363638</v>
      </c>
      <c r="I16" s="154"/>
      <c r="J16" s="152">
        <f t="shared" si="0"/>
        <v>5554.4999231079973</v>
      </c>
      <c r="K16" s="151">
        <f t="shared" si="1"/>
        <v>4065.8939437150539</v>
      </c>
      <c r="L16" s="151">
        <f t="shared" si="2"/>
        <v>1110.899985</v>
      </c>
      <c r="M16" s="150">
        <f t="shared" si="3"/>
        <v>59453.660979151879</v>
      </c>
      <c r="N16" s="150">
        <f t="shared" si="4"/>
        <v>17836.098293745563</v>
      </c>
      <c r="O16" s="150">
        <f t="shared" si="5"/>
        <v>3332.6999538647983</v>
      </c>
      <c r="P16" s="150">
        <f t="shared" si="6"/>
        <v>11404.899636363638</v>
      </c>
      <c r="Q16" s="149">
        <f t="shared" si="7"/>
        <v>102758.65271494893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VLOOKUP(A17,IN_02_26!$B$8:$E$635,4,FALSE)</f>
        <v>755357638.84956241</v>
      </c>
      <c r="D17" s="157">
        <v>10000</v>
      </c>
      <c r="E17" s="156">
        <v>90</v>
      </c>
      <c r="F17" s="156">
        <f t="shared" si="8"/>
        <v>1981.7886993050627</v>
      </c>
      <c r="G17" s="155">
        <v>0.122</v>
      </c>
      <c r="H17" s="154">
        <f>VLOOKUP(A22,A22:D29,4,FALSE)</f>
        <v>11404.899636363638</v>
      </c>
      <c r="I17" s="154">
        <f>VLOOKUP(A25,A22:D29,4)</f>
        <v>8351.6921818181781</v>
      </c>
      <c r="J17" s="152">
        <f t="shared" si="0"/>
        <v>37767.881942478118</v>
      </c>
      <c r="K17" s="151">
        <f t="shared" si="1"/>
        <v>27646.089581893983</v>
      </c>
      <c r="L17" s="151">
        <f t="shared" si="2"/>
        <v>7553.5763899999993</v>
      </c>
      <c r="M17" s="150">
        <f t="shared" si="3"/>
        <v>26754.147440618344</v>
      </c>
      <c r="N17" s="150">
        <f t="shared" si="4"/>
        <v>8026.2442321855033</v>
      </c>
      <c r="O17" s="150">
        <f t="shared" si="5"/>
        <v>22660.729165486871</v>
      </c>
      <c r="P17" s="150">
        <f t="shared" si="6"/>
        <v>19756.591818181816</v>
      </c>
      <c r="Q17" s="149">
        <f t="shared" si="7"/>
        <v>150165.26057084464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VLOOKUP(A18,IN_02_26!$B$8:$E$635,4,FALSE)</f>
        <v>292357927.48971397</v>
      </c>
      <c r="D18" s="163">
        <v>10000</v>
      </c>
      <c r="E18" s="162">
        <v>60</v>
      </c>
      <c r="F18" s="156">
        <f t="shared" si="8"/>
        <v>1981.7886993050627</v>
      </c>
      <c r="G18" s="161">
        <v>0.122</v>
      </c>
      <c r="H18" s="154">
        <f>VLOOKUP(A22,A22:D29,4,FALSE)</f>
        <v>11404.899636363638</v>
      </c>
      <c r="I18" s="154"/>
      <c r="J18" s="152">
        <f t="shared" si="0"/>
        <v>14617.896374485699</v>
      </c>
      <c r="K18" s="151">
        <f t="shared" si="1"/>
        <v>10700.300146123531</v>
      </c>
      <c r="L18" s="151">
        <f t="shared" si="2"/>
        <v>2923.5792750000001</v>
      </c>
      <c r="M18" s="150">
        <f t="shared" si="3"/>
        <v>17836.098293745563</v>
      </c>
      <c r="N18" s="150">
        <f t="shared" si="4"/>
        <v>5350.8294881236689</v>
      </c>
      <c r="O18" s="150">
        <f t="shared" si="5"/>
        <v>8770.7378246914195</v>
      </c>
      <c r="P18" s="150">
        <f t="shared" si="6"/>
        <v>11404.899636363638</v>
      </c>
      <c r="Q18" s="149">
        <f t="shared" si="7"/>
        <v>71604.341038533516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VLOOKUP(A19,IN_02_26!$B$8:$E$635,4,FALSE)</f>
        <v>2301323057.9793849</v>
      </c>
      <c r="D19" s="157">
        <v>10000</v>
      </c>
      <c r="E19" s="156">
        <v>240</v>
      </c>
      <c r="F19" s="156">
        <f t="shared" si="8"/>
        <v>1981.7886993050627</v>
      </c>
      <c r="G19" s="155">
        <v>0.122</v>
      </c>
      <c r="H19" s="154">
        <f>VLOOKUP(A22,A22:D29,4,FALSE)</f>
        <v>11404.899636363638</v>
      </c>
      <c r="I19" s="153"/>
      <c r="J19" s="152">
        <f t="shared" si="0"/>
        <v>115066.15289896925</v>
      </c>
      <c r="K19" s="151">
        <f t="shared" si="1"/>
        <v>84228.423922045491</v>
      </c>
      <c r="L19" s="151">
        <f t="shared" si="2"/>
        <v>23013.230579999999</v>
      </c>
      <c r="M19" s="150">
        <f t="shared" si="3"/>
        <v>71344.393174982251</v>
      </c>
      <c r="N19" s="150">
        <f t="shared" si="4"/>
        <v>21403.317952494675</v>
      </c>
      <c r="O19" s="150">
        <f t="shared" si="5"/>
        <v>69039.691739381538</v>
      </c>
      <c r="P19" s="150">
        <f t="shared" si="6"/>
        <v>11404.899636363638</v>
      </c>
      <c r="Q19" s="149">
        <f t="shared" si="7"/>
        <v>395500.1099042368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VLOOKUP(A22,IN_02_26!$B$8:$E$635,4,FALSE)</f>
        <v>11404.899636363638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VLOOKUP(A23,IN_02_26!$B$8:$E$635,4,FALSE)</f>
        <v>9804.8983818181769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VLOOKUP(A24,IN_02_26!$B$8:$E$635,4,FALSE)</f>
        <v>9057.890290909103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VLOOKUP(A25,IN_02_26!$B$8:$E$635,4,FALSE)</f>
        <v>8351.6921818181781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VLOOKUP(A26,IN_02_26!$B$8:$E$635,4,FALSE)</f>
        <v>9853.8300666666673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VLOOKUP(A27,IN_02_26!$B$8:$E$635,4,FALSE)</f>
        <v>9018.2739781818182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VLOOKUP(A28,IN_02_26!$B$8:$E$635,4,FALSE)</f>
        <v>10399.557085454544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VLOOKUP(A29,IN_02_26!$B$8:$E$635,4,FALSE)</f>
        <v>11404.899636363636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VLOOKUP(A31,IN_02_26!$B$8:$E$635,4,FALSE)</f>
        <v>1981.7886993050627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11" t="str">
        <f>'PT ORGANISMOS'!A2</f>
        <v>Precios de FEBRERO 2026</v>
      </c>
      <c r="B2" s="311"/>
      <c r="C2" s="311"/>
      <c r="D2" s="311"/>
      <c r="E2" s="311"/>
      <c r="F2" s="311"/>
      <c r="G2" s="311"/>
      <c r="H2" s="212"/>
      <c r="I2" s="212"/>
      <c r="J2" s="212"/>
      <c r="K2" s="212"/>
    </row>
    <row r="3" spans="1:11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11" s="1" customFormat="1" ht="26.25" customHeight="1" x14ac:dyDescent="0.25">
      <c r="A4" s="26"/>
      <c r="B4" s="345" t="s">
        <v>938</v>
      </c>
      <c r="C4" s="345"/>
      <c r="D4" s="345"/>
      <c r="E4" s="345"/>
      <c r="F4" s="345"/>
      <c r="G4" s="345"/>
      <c r="H4" s="345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28317.38029149091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VLOOKUP($B10,IN_02_26!$B:$E,4,)</f>
        <v>9018.2739781818182</v>
      </c>
      <c r="G10" s="13">
        <f>F10*E10</f>
        <v>28317.38029149091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35892.730433163633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VLOOKUP($B18,IN_02_26!$B:$E,4,)</f>
        <v>9018.2739781818182</v>
      </c>
      <c r="G18" s="13">
        <f>F18*E18</f>
        <v>35892.730433163633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59881.339215127271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VLOOKUP($B26,IN_02_26!$B:$E,4,)</f>
        <v>9018.2739781818182</v>
      </c>
      <c r="G26" s="13">
        <f>F26*E26</f>
        <v>59881.339215127271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38437.573352559026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VLOOKUP($B34,IN_02_26!$B:$E,4,)</f>
        <v>9018.2739781818182</v>
      </c>
      <c r="G34" s="13">
        <f>F34*E34</f>
        <v>35892.730433163633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VLOOKUP($B36,IN_02_26!$B:$E,4,)</f>
        <v>127242.14596976971</v>
      </c>
      <c r="G36" s="17">
        <f>F36*E36</f>
        <v>2544.8429193953943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24191.02035666363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VLOOKUP($B43,IN_02_26!$B:$E,4,)</f>
        <v>9018.2739781818182</v>
      </c>
      <c r="G43" s="13">
        <f>F43*E43</f>
        <v>18036.547956363636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VLOOKUP($B45,IN_02_26!$B:$E,4,)</f>
        <v>227943.42223333311</v>
      </c>
      <c r="G45" s="17">
        <f>F45*E45</f>
        <v>6154.4724002999938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21934.131972486306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VLOOKUP($B52,IN_02_26!$B:$E,4,)</f>
        <v>9018.2739781818182</v>
      </c>
      <c r="G52" s="13">
        <f>F52*E52</f>
        <v>19389.28905309091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VLOOKUP($B54,IN_02_26!$B:$E,4,)</f>
        <v>127242.14596976971</v>
      </c>
      <c r="G54" s="17">
        <f>F54*E54</f>
        <v>2544.8429193953943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5932.4720413637588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VLOOKUP($B61,IN_02_26!$B:$E,4,)</f>
        <v>9018.2739781818182</v>
      </c>
      <c r="G61" s="13">
        <f>F61*E61</f>
        <v>1478.9969324218182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VLOOKUP($B63,IN_02_26!$B:$E,4,)</f>
        <v>127242.14596976971</v>
      </c>
      <c r="G63" s="17">
        <f>F63*E63</f>
        <v>4453.4751089419406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2134.2270513434742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VLOOKUP($B70,IN_02_26!$B:$E,4,)</f>
        <v>9018.2739781818182</v>
      </c>
      <c r="G70" s="13">
        <f>F70*E70</f>
        <v>450.91369890909095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VLOOKUP($B72,IN_02_26!$B:$E,4,)</f>
        <v>157937.11700745317</v>
      </c>
      <c r="G72" s="13">
        <f>F72*E72</f>
        <v>789.68558503726581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VLOOKUP($B73,IN_02_26!$B:$E,4,)</f>
        <v>178725.55347942346</v>
      </c>
      <c r="G73" s="17">
        <f>F73*E73</f>
        <v>893.62776739711728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11" t="str">
        <f>'PT ORGANISMOS'!A2</f>
        <v>Precios de FEBRERO 2026</v>
      </c>
      <c r="C2" s="311"/>
      <c r="D2" s="311"/>
      <c r="E2" s="311"/>
      <c r="F2" s="311"/>
      <c r="G2" s="311"/>
      <c r="H2" s="311"/>
      <c r="I2" s="212"/>
      <c r="J2" s="212"/>
      <c r="K2" s="212"/>
    </row>
    <row r="3" spans="1:11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11" s="1" customFormat="1" ht="26.25" customHeight="1" x14ac:dyDescent="0.25">
      <c r="A4" s="26"/>
      <c r="B4" s="345" t="s">
        <v>922</v>
      </c>
      <c r="C4" s="345"/>
      <c r="D4" s="345"/>
      <c r="E4" s="345"/>
      <c r="F4" s="345"/>
      <c r="G4" s="345"/>
      <c r="H4" s="345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11966.872912781635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VLOOKUP(B9,IN_02_26!$B:$E,4,)</f>
        <v>678.31455659581241</v>
      </c>
      <c r="G9" s="13">
        <f>F9*E9</f>
        <v>6783.1455659581243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VLOOKUP(B10,IN_02_26!$B:$E,4,)</f>
        <v>23184.31350032684</v>
      </c>
      <c r="G10" s="13">
        <f>F10*E10</f>
        <v>811.45097251143943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VLOOKUP(B11,IN_02_26!$B:$E,4,)</f>
        <v>18600.554987258009</v>
      </c>
      <c r="G11" s="13">
        <f>F11*E11</f>
        <v>558.0166496177402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VLOOKUP(B13,IN_02_26!$B:$E,4,)</f>
        <v>9018.2739781818182</v>
      </c>
      <c r="G13" s="13">
        <f>F13*E13</f>
        <v>3607.3095912727276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VLOOKUP(B15,IN_02_26!$B:$E,4,)</f>
        <v>206950.1334216031</v>
      </c>
      <c r="G15" s="17">
        <f>F15*E15</f>
        <v>206.95013342160311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673964.57685823087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VLOOKUP(B21,IN_02_26!$B:$E,4,)</f>
        <v>4791.4518335079429</v>
      </c>
      <c r="G21" s="13">
        <f>F21*E21</f>
        <v>281641.53877359687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VLOOKUP(B22,IN_02_26!$B:$E,4,)</f>
        <v>678.31455659581241</v>
      </c>
      <c r="G22" s="13">
        <f>F22*E22</f>
        <v>169578.63914895311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VLOOKUP(B23,IN_02_26!$B:$E,4,)</f>
        <v>23184.31350032684</v>
      </c>
      <c r="G23" s="13">
        <f>F23*E23</f>
        <v>16229.019450228787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VLOOKUP(B24,IN_02_26!$B:$E,4,)</f>
        <v>18600.554987258009</v>
      </c>
      <c r="G24" s="13">
        <f>F24*E24</f>
        <v>11160.332992354804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VLOOKUP(B26,IN_02_26!$B:$E,4,)</f>
        <v>9018.2739781818182</v>
      </c>
      <c r="G26" s="13">
        <f>F26*E26</f>
        <v>183972.78915490909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VLOOKUP(B28,IN_02_26!$B:$E,4,)</f>
        <v>206950.1334216031</v>
      </c>
      <c r="G28" s="17">
        <f>F28*E28</f>
        <v>11382.25733818817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842157.90607793222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VLOOKUP(B34,IN_02_26!$B:$E,4,)</f>
        <v>4791.4518335079429</v>
      </c>
      <c r="G34" s="13">
        <f>F34*E34</f>
        <v>347380.25792932586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VLOOKUP(B35,IN_02_26!$B:$E,4,)</f>
        <v>678.31455659581241</v>
      </c>
      <c r="G35" s="13">
        <f>F35*E35</f>
        <v>203494.36697874372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VLOOKUP(B36,IN_02_26!$B:$E,4,)</f>
        <v>23184.31350032684</v>
      </c>
      <c r="G36" s="13">
        <f>F36*E36</f>
        <v>16229.019450228787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VLOOKUP(B37,IN_02_26!$B:$E,4,)</f>
        <v>18600.554987258009</v>
      </c>
      <c r="G37" s="13">
        <f>F37*E37</f>
        <v>11160.332992354804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VLOOKUP(B39,IN_02_26!$B:$E,4,)</f>
        <v>9018.2739781818182</v>
      </c>
      <c r="G39" s="13">
        <f>F39*E39</f>
        <v>252511.67138909092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VLOOKUP(B41,IN_02_26!$B:$E,4,)</f>
        <v>206950.1334216031</v>
      </c>
      <c r="G41" s="17">
        <f>F41*E41</f>
        <v>11382.25733818817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839039.90560391708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VLOOKUP(B47,IN_02_26!$B:$E,4,)</f>
        <v>7798.4897425462432</v>
      </c>
      <c r="G47" s="13">
        <f>F47*E47</f>
        <v>376277.13007785624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VLOOKUP(B48,IN_02_26!$B:$E,4,)</f>
        <v>678.31455659581241</v>
      </c>
      <c r="G48" s="13">
        <f>F48*E48</f>
        <v>203494.36697874372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VLOOKUP(B49,IN_02_26!$B:$E,4,)</f>
        <v>23184.31350032684</v>
      </c>
      <c r="G49" s="13">
        <f>F49*E49</f>
        <v>16229.019450228787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VLOOKUP(B50,IN_02_26!$B:$E,4,)</f>
        <v>18600.554987258009</v>
      </c>
      <c r="G50" s="13">
        <f>F50*E50</f>
        <v>11160.332992354804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VLOOKUP(B52,IN_02_26!$B:$E,4,)</f>
        <v>9018.2739781818182</v>
      </c>
      <c r="G52" s="13">
        <f>F52*E52</f>
        <v>220496.79876654546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VLOOKUP(B54,IN_02_26!$B:$E,4,)</f>
        <v>206950.1334216031</v>
      </c>
      <c r="G54" s="17">
        <f>F54*E54</f>
        <v>11382.25733818817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11" t="str">
        <f>'PT ORGANISMOS'!A2</f>
        <v>Precios de FEBRERO 2026</v>
      </c>
      <c r="C2" s="311"/>
      <c r="D2" s="311"/>
      <c r="E2" s="311"/>
      <c r="F2" s="311"/>
      <c r="G2" s="311"/>
      <c r="H2" s="311"/>
      <c r="I2" s="212"/>
      <c r="J2" s="212"/>
      <c r="K2" s="212"/>
    </row>
    <row r="3" spans="1:11" s="1" customFormat="1" ht="30" customHeight="1" x14ac:dyDescent="0.25">
      <c r="A3" s="26"/>
      <c r="B3" s="344" t="s">
        <v>908</v>
      </c>
      <c r="C3" s="344"/>
      <c r="D3" s="344"/>
      <c r="E3" s="344"/>
      <c r="F3" s="344"/>
      <c r="G3" s="344"/>
      <c r="H3" s="344"/>
    </row>
    <row r="4" spans="1:11" s="1" customFormat="1" ht="26.25" customHeight="1" x14ac:dyDescent="0.25">
      <c r="A4" s="26"/>
      <c r="B4" s="345" t="s">
        <v>927</v>
      </c>
      <c r="C4" s="345"/>
      <c r="D4" s="345"/>
      <c r="E4" s="345"/>
      <c r="F4" s="345"/>
      <c r="G4" s="345"/>
      <c r="H4" s="345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1433948.9373139523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VLOOKUP($B9,IN_02_26!$B:$E,4,)</f>
        <v>4791.4518335079429</v>
      </c>
      <c r="G9" s="13">
        <f>F9*E9</f>
        <v>790589.55252881057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VLOOKUP($B10,IN_02_26!$B:$E,4,)</f>
        <v>678.31455659581241</v>
      </c>
      <c r="G10" s="13">
        <f>F10*E10</f>
        <v>213669.08532768092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VLOOKUP($B11,IN_02_26!$B:$E,4,)</f>
        <v>17271.28220138824</v>
      </c>
      <c r="G11" s="13">
        <f>F11*E11</f>
        <v>44749.892183796932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VLOOKUP($B12,IN_02_26!$B:$E,4,)</f>
        <v>23184.31350032684</v>
      </c>
      <c r="G12" s="13">
        <f>F12*E12</f>
        <v>16229.019450228787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VLOOKUP($B13,IN_02_26!$B:$E,4,)</f>
        <v>18600.554987258009</v>
      </c>
      <c r="G13" s="13">
        <f>F13*E13</f>
        <v>11160.332992354804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VLOOKUP($B15,IN_02_26!$B:$E,4,)</f>
        <v>9018.2739781818182</v>
      </c>
      <c r="G15" s="13">
        <f>F15*E15</f>
        <v>347203.54816000001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VLOOKUP($B17,IN_02_26!$B:$E,4,)</f>
        <v>206950.1334216031</v>
      </c>
      <c r="G17" s="17">
        <f>F17*E17</f>
        <v>10347.506671080155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1346012.8655050977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VLOOKUP($B23,IN_02_26!$B:$E,4,)</f>
        <v>4791.4518335079429</v>
      </c>
      <c r="G23" s="13">
        <f>F23*E23</f>
        <v>713926.32319268351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VLOOKUP($B24,IN_02_26!$B:$E,4,)</f>
        <v>678.31455659581241</v>
      </c>
      <c r="G24" s="13">
        <f>F24*E24</f>
        <v>213669.08532768092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VLOOKUP($B25,IN_02_26!$B:$E,4,)</f>
        <v>17271.28220138824</v>
      </c>
      <c r="G25" s="13">
        <f>F25*E25</f>
        <v>44749.892183796932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VLOOKUP($B26,IN_02_26!$B:$E,4,)</f>
        <v>23184.31350032684</v>
      </c>
      <c r="G26" s="13">
        <f>F26*E26</f>
        <v>16229.019450228787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VLOOKUP($B27,IN_02_26!$B:$E,4,)</f>
        <v>18600.554987258009</v>
      </c>
      <c r="G27" s="13">
        <f>F27*E27</f>
        <v>11160.332992354804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VLOOKUP($B29,IN_02_26!$B:$E,4,)</f>
        <v>9018.2739781818182</v>
      </c>
      <c r="G29" s="13">
        <f>F29*E29</f>
        <v>335930.70568727271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VLOOKUP($B31,IN_02_26!$B:$E,4,)</f>
        <v>206950.1334216031</v>
      </c>
      <c r="G31" s="17">
        <f>F31*E31</f>
        <v>10347.506671080155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1253113.9452961462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VLOOKUP($B37,IN_02_26!$B:$E,4,)</f>
        <v>4791.4518335079429</v>
      </c>
      <c r="G37" s="13">
        <f>F37*E37</f>
        <v>632471.64202304848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VLOOKUP($B38,IN_02_26!$B:$E,4,)</f>
        <v>678.31455659581241</v>
      </c>
      <c r="G38" s="13">
        <f>F38*E38</f>
        <v>210277.51254470184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VLOOKUP($B39,IN_02_26!$B:$E,4,)</f>
        <v>17271.28220138824</v>
      </c>
      <c r="G39" s="13">
        <f>F39*E39</f>
        <v>33540.830035095962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VLOOKUP($B40,IN_02_26!$B:$E,4,)</f>
        <v>23184.31350032684</v>
      </c>
      <c r="G40" s="13">
        <f>F40*E40</f>
        <v>16229.019450228787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VLOOKUP($B41,IN_02_26!$B:$E,4,)</f>
        <v>18600.554987258009</v>
      </c>
      <c r="G41" s="13">
        <f>F41*E41</f>
        <v>11160.332992354804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VLOOKUP($B43,IN_02_26!$B:$E,4,)</f>
        <v>9018.2739781818182</v>
      </c>
      <c r="G43" s="13">
        <f>F43*E43</f>
        <v>339087.10157963639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VLOOKUP($B45,IN_02_26!$B:$E,4,)</f>
        <v>206950.1334216031</v>
      </c>
      <c r="G45" s="17">
        <f>F45*E45</f>
        <v>10347.506671080155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1318846.6162405945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VLOOKUP($B51,IN_02_26!$B:$E,4,)</f>
        <v>4791.4518335079429</v>
      </c>
      <c r="G51" s="13">
        <f>F51*E51</f>
        <v>642054.54569006432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VLOOKUP($B52,IN_02_26!$B:$E,4,)</f>
        <v>678.31455659581241</v>
      </c>
      <c r="G52" s="13">
        <f>F52*E52</f>
        <v>210277.51254470184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VLOOKUP($B53,IN_02_26!$B:$E,4,)</f>
        <v>17271.28220138824</v>
      </c>
      <c r="G53" s="13">
        <f>F53*E53</f>
        <v>51813.846604164719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VLOOKUP($B54,IN_02_26!$B:$E,4,)</f>
        <v>23184.31350032684</v>
      </c>
      <c r="G54" s="13">
        <f>F54*E54</f>
        <v>16229.019450228787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VLOOKUP($B55,IN_02_26!$B:$E,4,)</f>
        <v>18600.554987258009</v>
      </c>
      <c r="G55" s="13">
        <f>F55*E55</f>
        <v>11160.332992354804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VLOOKUP($B57,IN_02_26!$B:$E,4,)</f>
        <v>9018.2739781818182</v>
      </c>
      <c r="G57" s="13">
        <f>F57*E57</f>
        <v>376963.85228799999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VLOOKUP($B59,IN_02_26!$B:$E,4,)</f>
        <v>206950.1334216031</v>
      </c>
      <c r="G59" s="17">
        <f>F59*E59</f>
        <v>10347.506671080155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956852.12095779902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VLOOKUP($B65,IN_02_26!$B:$E,4,)</f>
        <v>4791.4518335079429</v>
      </c>
      <c r="G65" s="13">
        <f>F65*E65</f>
        <v>377245.3772075809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VLOOKUP($B66,IN_02_26!$B:$E,4,)</f>
        <v>678.31455659581241</v>
      </c>
      <c r="G66" s="13">
        <f>F66*E66</f>
        <v>210277.51254470184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VLOOKUP($B67,IN_02_26!$B:$E,4,)</f>
        <v>17271.28220138824</v>
      </c>
      <c r="G67" s="13">
        <f>F67*E67</f>
        <v>59240.497950761666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VLOOKUP($B68,IN_02_26!$B:$E,4,)</f>
        <v>23184.31350032684</v>
      </c>
      <c r="G68" s="13">
        <f>F68*E68</f>
        <v>16229.019450228787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VLOOKUP($B69,IN_02_26!$B:$E,4,)</f>
        <v>18600.554987258009</v>
      </c>
      <c r="G69" s="13">
        <f>F69*E69</f>
        <v>11160.332992354804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VLOOKUP($B71,IN_02_26!$B:$E,4,)</f>
        <v>9018.2739781818182</v>
      </c>
      <c r="G71" s="13">
        <f>F71*E71</f>
        <v>272351.8741410909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VLOOKUP($B73,IN_02_26!$B:$E,4,)</f>
        <v>206950.1334216031</v>
      </c>
      <c r="G73" s="17">
        <f>F73*E73</f>
        <v>10347.506671080155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97652.190661163506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VLOOKUP($B79,IN_02_26!$B:$E,4,)</f>
        <v>7798.4897425462432</v>
      </c>
      <c r="G79" s="13">
        <f t="shared" ref="G79:G85" si="0">F79*E79</f>
        <v>9982.0668704591917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VLOOKUP($B80,IN_02_26!$B:$E,4,)</f>
        <v>1264.6416207932143</v>
      </c>
      <c r="G80" s="13">
        <f t="shared" si="0"/>
        <v>10117.132966345715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VLOOKUP($B81,IN_02_26!$B:$E,4,)</f>
        <v>2909.8204111328264</v>
      </c>
      <c r="G81" s="13">
        <f t="shared" si="0"/>
        <v>6110.622863378936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VLOOKUP($B82,IN_02_26!$B:$E,4,)</f>
        <v>678.31455659581241</v>
      </c>
      <c r="G82" s="13">
        <f t="shared" si="0"/>
        <v>13566.291131916249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VLOOKUP($B83,IN_02_26!$B:$E,4,)</f>
        <v>17271.28220138824</v>
      </c>
      <c r="G83" s="13">
        <f t="shared" si="0"/>
        <v>15060.558079610544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VLOOKUP($B84,IN_02_26!$B:$E,4,)</f>
        <v>23184.31350032684</v>
      </c>
      <c r="G84" s="13">
        <f t="shared" si="0"/>
        <v>765.08234551078579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VLOOKUP($B85,IN_02_26!$B:$E,4,)</f>
        <v>18600.554987258009</v>
      </c>
      <c r="G85" s="13">
        <f t="shared" si="0"/>
        <v>613.81831457951432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VLOOKUP($B87,IN_02_26!$B:$E,4,)</f>
        <v>9018.2739781818182</v>
      </c>
      <c r="G87" s="13">
        <f>F87*E87</f>
        <v>40401.867422254552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VLOOKUP($B89,IN_02_26!$B:$E,4,)</f>
        <v>206950.1334216031</v>
      </c>
      <c r="G89" s="17">
        <f>F89*E89</f>
        <v>1034.7506671080155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1016975.5142575547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VLOOKUP($B95,IN_02_26!$B:$E,4,)</f>
        <v>4791.4518335079429</v>
      </c>
      <c r="G95" s="13">
        <f t="shared" ref="G95:G100" si="1">F95*E95</f>
        <v>71584.290392608658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VLOOKUP($B96,IN_02_26!$B:$E,4,)</f>
        <v>7798.4897425462432</v>
      </c>
      <c r="G96" s="13">
        <f t="shared" si="1"/>
        <v>409420.71148367779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VLOOKUP($B97,IN_02_26!$B:$E,4,)</f>
        <v>678.31455659581241</v>
      </c>
      <c r="G97" s="13">
        <f t="shared" si="1"/>
        <v>213669.08532768092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VLOOKUP($B98,IN_02_26!$B:$E,4,)</f>
        <v>23184.31350032684</v>
      </c>
      <c r="G98" s="13">
        <f t="shared" si="1"/>
        <v>16229.019450228787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VLOOKUP($B99,IN_02_26!$B:$E,4,)</f>
        <v>4234.5464031628953</v>
      </c>
      <c r="G99" s="13">
        <f t="shared" si="1"/>
        <v>14016.348594469184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VLOOKUP($B100,IN_02_26!$B:$E,4,)</f>
        <v>18600.554987258009</v>
      </c>
      <c r="G100" s="13">
        <f t="shared" si="1"/>
        <v>11160.332992354804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VLOOKUP($B102,IN_02_26!$B:$E,4,)</f>
        <v>9018.2739781818182</v>
      </c>
      <c r="G102" s="13">
        <f>F102*E102</f>
        <v>270548.21934545453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VLOOKUP($B104,IN_02_26!$B:$E,4,)</f>
        <v>206950.1334216031</v>
      </c>
      <c r="G104" s="17">
        <f>F104*E104</f>
        <v>10347.506671080155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1178242.6919748022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VLOOKUP($B110,IN_02_26!$B:$E,4,)</f>
        <v>4791.4518335079429</v>
      </c>
      <c r="G110" s="13">
        <f>F110*E110</f>
        <v>582640.54295456584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VLOOKUP($B111,IN_02_26!$B:$E,4,)</f>
        <v>678.31455659581241</v>
      </c>
      <c r="G111" s="13">
        <f>F111*E111</f>
        <v>210277.51254470184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VLOOKUP($B112,IN_02_26!$B:$E,4,)</f>
        <v>19539.095477552411</v>
      </c>
      <c r="G112" s="13">
        <f>F112*E112</f>
        <v>67019.097488004772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VLOOKUP($B113,IN_02_26!$B:$E,4,)</f>
        <v>23184.31350032684</v>
      </c>
      <c r="G113" s="13">
        <f>F113*E113</f>
        <v>21097.725285297423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VLOOKUP($B114,IN_02_26!$B:$E,4,)</f>
        <v>18600.554987258009</v>
      </c>
      <c r="G114" s="13">
        <f>F114*E114</f>
        <v>14508.432890061247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VLOOKUP($B116,IN_02_26!$B:$E,4,)</f>
        <v>9018.2739781818182</v>
      </c>
      <c r="G116" s="13">
        <f>F116*E116</f>
        <v>272351.8741410909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VLOOKUP($B118,IN_02_26!$B:$E,4,)</f>
        <v>206950.1334216031</v>
      </c>
      <c r="G118" s="17">
        <f>F118*E118</f>
        <v>10347.506671080155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1331306.3969144793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VLOOKUP($B124,IN_02_26!$B:$E,4,)</f>
        <v>4791.4518335079429</v>
      </c>
      <c r="G124" s="13">
        <f>F124*E124</f>
        <v>706260.00025907077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VLOOKUP($B125,IN_02_26!$B:$E,4,)</f>
        <v>678.31455659581241</v>
      </c>
      <c r="G125" s="13">
        <f>F125*E125</f>
        <v>210277.51254470184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VLOOKUP($B126,IN_02_26!$B:$E,4,)</f>
        <v>19539.095477552411</v>
      </c>
      <c r="G126" s="13">
        <f>F126*E126</f>
        <v>37944.923417406782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VLOOKUP($B127,IN_02_26!$B:$E,4,)</f>
        <v>23184.31350032684</v>
      </c>
      <c r="G127" s="13">
        <f>F127*E127</f>
        <v>16229.019450228787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VLOOKUP($B128,IN_02_26!$B:$E,4,)</f>
        <v>18600.554987258009</v>
      </c>
      <c r="G128" s="13">
        <f>F128*E128</f>
        <v>11160.332992354804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VLOOKUP($B130,IN_02_26!$B:$E,4,)</f>
        <v>9018.2739781818182</v>
      </c>
      <c r="G130" s="13">
        <f>F130*E130</f>
        <v>339087.10157963639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VLOOKUP($B132,IN_02_26!$B:$E,4,)</f>
        <v>206950.1334216031</v>
      </c>
      <c r="G132" s="17">
        <f>F132*E132</f>
        <v>10347.506671080155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1675311.7684654256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VLOOKUP($B138,IN_02_26!$B:$E,4,)</f>
        <v>4791.4518335079429</v>
      </c>
      <c r="G138" s="13">
        <f>F138*E138</f>
        <v>1037349.3219544697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VLOOKUP($B139,IN_02_26!$B:$E,4,)</f>
        <v>678.31455659581241</v>
      </c>
      <c r="G139" s="13">
        <f>F139*E139</f>
        <v>213669.08532768092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VLOOKUP($B140,IN_02_26!$B:$E,4,)</f>
        <v>19539.095477552411</v>
      </c>
      <c r="G140" s="13">
        <f>F140*E140</f>
        <v>50625.796382338303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VLOOKUP($B141,IN_02_26!$B:$E,4,)</f>
        <v>23184.31350032684</v>
      </c>
      <c r="G141" s="13">
        <f>F141*E141</f>
        <v>16229.019450228787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VLOOKUP($B142,IN_02_26!$B:$E,4,)</f>
        <v>18600.554987258009</v>
      </c>
      <c r="G142" s="13">
        <f>F142*E142</f>
        <v>11160.332992354804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VLOOKUP($B144,IN_02_26!$B:$E,4,)</f>
        <v>9018.2739781818182</v>
      </c>
      <c r="G144" s="13">
        <f>F144*E144</f>
        <v>335930.70568727271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VLOOKUP($B146,IN_02_26!$B:$E,4,)</f>
        <v>206950.1334216031</v>
      </c>
      <c r="G146" s="17">
        <f>F146*E146</f>
        <v>10347.506671080155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IN_02_26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IN_02_26!Títulos_a_imprimir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Administrador</cp:lastModifiedBy>
  <cp:lastPrinted>2026-03-31T16:14:23Z</cp:lastPrinted>
  <dcterms:created xsi:type="dcterms:W3CDTF">2013-06-29T12:58:03Z</dcterms:created>
  <dcterms:modified xsi:type="dcterms:W3CDTF">2026-03-31T16:34:29Z</dcterms:modified>
</cp:coreProperties>
</file>